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Stuart\Downloads\"/>
    </mc:Choice>
  </mc:AlternateContent>
  <xr:revisionPtr revIDLastSave="0" documentId="8_{8AC1A302-5B1A-4D14-AFF4-EBDE41761656}" xr6:coauthVersionLast="45" xr6:coauthVersionMax="45" xr10:uidLastSave="{00000000-0000-0000-0000-000000000000}"/>
  <bookViews>
    <workbookView xWindow="-120" yWindow="-120" windowWidth="51840" windowHeight="21240" xr2:uid="{952FD15B-2D9C-4773-B277-30B88E579D35}"/>
  </bookViews>
  <sheets>
    <sheet name="Notes" sheetId="3" r:id="rId1"/>
    <sheet name="Stock Fuel System" sheetId="1" r:id="rId2"/>
    <sheet name="Math" sheetId="2" state="veryHidden" r:id="rId3"/>
  </sheets>
  <externalReferences>
    <externalReference r:id="rId4"/>
  </externalReferences>
  <definedNames>
    <definedName name="__ETH1" localSheetId="0">Notes!#REF!</definedName>
    <definedName name="__ETH1">'Stock Fuel System'!#REF!</definedName>
    <definedName name="_ETH1" localSheetId="0">Notes!$B$13</definedName>
    <definedName name="_ETH1">'Stock Fuel System'!$B$13</definedName>
    <definedName name="_ETH2">'[1]Return Style System'!$B$14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 l="1"/>
  <c r="G5" i="2"/>
  <c r="G7" i="2" s="1"/>
  <c r="I5" i="2" s="1"/>
  <c r="G4" i="2"/>
  <c r="G8" i="2" l="1"/>
  <c r="I7" i="2" s="1"/>
  <c r="E21" i="1"/>
</calcChain>
</file>

<file path=xl/sharedStrings.xml><?xml version="1.0" encoding="utf-8"?>
<sst xmlns="http://schemas.openxmlformats.org/spreadsheetml/2006/main" count="26" uniqueCount="26">
  <si>
    <t>Scalars</t>
  </si>
  <si>
    <t>High Slope Multiplier vs Fuel Pressure (psid)</t>
  </si>
  <si>
    <t>Low Slope Multiplier vs Fuel Pressure (psid)</t>
  </si>
  <si>
    <t>Injector Offset Multiplier vs Rail Temp (F)</t>
  </si>
  <si>
    <t>Breakpoint (lbm/cyc)</t>
  </si>
  <si>
    <t>Hi Slope (lbm/sec)</t>
  </si>
  <si>
    <t>Low Slope (lbm/sec)</t>
  </si>
  <si>
    <t>Minimum Pulse Width (sec)</t>
  </si>
  <si>
    <t>Stoichiometric A/F Ratio</t>
  </si>
  <si>
    <t>Offset vs Battery Voltage (sec)</t>
  </si>
  <si>
    <t>Breakpoint Multiplier vs Fuel Pressure (psid)</t>
  </si>
  <si>
    <t>Offset Multiplier vs Fuel Pressure (psid)</t>
  </si>
  <si>
    <t>Injector Slope Multiplier vs Rail Temp (F)</t>
  </si>
  <si>
    <t>ETHANOL CONTENT</t>
  </si>
  <si>
    <t>Pump Gas</t>
  </si>
  <si>
    <t>Slope</t>
  </si>
  <si>
    <t>OUTPUT1</t>
  </si>
  <si>
    <t>E100</t>
  </si>
  <si>
    <t>Intercept</t>
  </si>
  <si>
    <t>OUTPUT2</t>
  </si>
  <si>
    <t>Meth</t>
  </si>
  <si>
    <t>METH</t>
  </si>
  <si>
    <t>Stoich 1</t>
  </si>
  <si>
    <t>Stoich 2</t>
  </si>
  <si>
    <t>Enter Ethanol Content (%)</t>
  </si>
  <si>
    <t>Injector Dynamics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</si>
</sst>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
    <numFmt numFmtId="165" formatCode="0.000"/>
    <numFmt numFmtId="166" formatCode="0.0000"/>
    <numFmt numFmtId="167" formatCode="0.0%"/>
    <numFmt numFmtId="168" formatCode="0.0"/>
  </numFmts>
  <fonts count="15" x14ac:knownFonts="1">
    <font>
      <sz val="11"/>
      <color theme="1"/>
      <name val="Calibri"/>
      <family val="2"/>
      <scheme val="minor"/>
    </font>
    <font>
      <sz val="11"/>
      <color theme="1"/>
      <name val="Calibri"/>
      <family val="2"/>
      <scheme val="minor"/>
    </font>
    <font>
      <b/>
      <sz val="10"/>
      <color rgb="FFCBCBCB"/>
      <name val="Trebuchet MS"/>
      <family val="2"/>
    </font>
    <font>
      <sz val="10"/>
      <color rgb="FFCBCBCB"/>
      <name val="Trebuchet MS"/>
      <family val="2"/>
    </font>
    <font>
      <sz val="10"/>
      <color rgb="FFC4C4C4"/>
      <name val="Trebuchet MS"/>
      <family val="2"/>
    </font>
    <font>
      <sz val="10"/>
      <color indexed="9"/>
      <name val="Trebuchet MS"/>
      <family val="2"/>
    </font>
    <font>
      <sz val="10"/>
      <color rgb="FFBBBBBB"/>
      <name val="Trebuchet MS"/>
      <family val="2"/>
    </font>
    <font>
      <sz val="10"/>
      <name val="Times New Roman"/>
      <family val="1"/>
    </font>
    <font>
      <b/>
      <sz val="10"/>
      <color rgb="FFFF0000"/>
      <name val="Times New Roman"/>
      <family val="1"/>
    </font>
    <font>
      <b/>
      <sz val="10"/>
      <name val="Times New Roman"/>
      <family val="1"/>
    </font>
    <font>
      <b/>
      <sz val="11"/>
      <color rgb="FF0000FF"/>
      <name val="Times New Roman"/>
      <family val="1"/>
    </font>
    <font>
      <b/>
      <sz val="10"/>
      <color rgb="FFE58A21"/>
      <name val="Trebuchet MS"/>
      <family val="2"/>
    </font>
    <font>
      <sz val="8"/>
      <color indexed="9"/>
      <name val="Trebuchet MS"/>
      <family val="2"/>
    </font>
    <font>
      <b/>
      <sz val="10"/>
      <color indexed="9"/>
      <name val="Trebuchet MS"/>
      <family val="2"/>
    </font>
    <font>
      <b/>
      <sz val="10"/>
      <name val="Arial"/>
      <family val="2"/>
    </font>
  </fonts>
  <fills count="4">
    <fill>
      <patternFill patternType="none"/>
    </fill>
    <fill>
      <patternFill patternType="gray125"/>
    </fill>
    <fill>
      <patternFill patternType="solid">
        <fgColor theme="1"/>
        <bgColor indexed="64"/>
      </patternFill>
    </fill>
    <fill>
      <patternFill patternType="solid">
        <fgColor indexed="8"/>
        <bgColor indexed="64"/>
      </patternFill>
    </fill>
  </fills>
  <borders count="20">
    <border>
      <left/>
      <right/>
      <top/>
      <bottom/>
      <diagonal/>
    </border>
    <border>
      <left style="thin">
        <color rgb="FF1C7EC2"/>
      </left>
      <right style="thin">
        <color rgb="FF1C7EC2"/>
      </right>
      <top style="thin">
        <color rgb="FF1C7EC2"/>
      </top>
      <bottom/>
      <diagonal/>
    </border>
    <border>
      <left style="thin">
        <color rgb="FF1C7EC2"/>
      </left>
      <right style="thin">
        <color rgb="FF1C7EC2"/>
      </right>
      <top/>
      <bottom/>
      <diagonal/>
    </border>
    <border>
      <left style="thin">
        <color rgb="FF1C7EC2"/>
      </left>
      <right style="thin">
        <color rgb="FF1C7EC2"/>
      </right>
      <top/>
      <bottom style="thin">
        <color rgb="FF1C7EC2"/>
      </bottom>
      <diagonal/>
    </border>
    <border>
      <left style="thin">
        <color rgb="FF1C7EC2"/>
      </left>
      <right style="thin">
        <color rgb="FF1C7EC2"/>
      </right>
      <top style="thin">
        <color rgb="FF1C7EC2"/>
      </top>
      <bottom style="thin">
        <color rgb="FF1C7EC2"/>
      </bottom>
      <diagonal/>
    </border>
    <border>
      <left style="thin">
        <color indexed="64"/>
      </left>
      <right/>
      <top style="thin">
        <color indexed="64"/>
      </top>
      <bottom/>
      <diagonal/>
    </border>
    <border>
      <left/>
      <right/>
      <top style="thin">
        <color indexed="64"/>
      </top>
      <bottom/>
      <diagonal/>
    </border>
    <border>
      <left style="thin">
        <color theme="4"/>
      </left>
      <right style="thin">
        <color theme="4"/>
      </right>
      <top/>
      <bottom/>
      <diagonal/>
    </border>
    <border>
      <left/>
      <right style="thin">
        <color indexed="64"/>
      </right>
      <top style="thin">
        <color indexed="64"/>
      </top>
      <bottom/>
      <diagonal/>
    </border>
    <border>
      <left style="thin">
        <color theme="4"/>
      </left>
      <right style="thin">
        <color theme="4"/>
      </right>
      <top style="thin">
        <color theme="4"/>
      </top>
      <bottom style="thin">
        <color theme="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theme="4"/>
      </bottom>
      <diagonal/>
    </border>
    <border>
      <left/>
      <right/>
      <top/>
      <bottom style="thin">
        <color theme="3" tint="0.39997558519241921"/>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0" fillId="2" borderId="0" xfId="0" applyFill="1"/>
    <xf numFmtId="0" fontId="2" fillId="3" borderId="0" xfId="0" applyFont="1" applyFill="1" applyAlignment="1">
      <alignment horizontal="left" vertical="center"/>
    </xf>
    <xf numFmtId="0" fontId="3" fillId="3" borderId="0" xfId="0" applyFont="1" applyFill="1"/>
    <xf numFmtId="0" fontId="2" fillId="3" borderId="0" xfId="0" applyFont="1" applyFill="1" applyAlignment="1">
      <alignment horizontal="center" vertical="center"/>
    </xf>
    <xf numFmtId="0" fontId="4" fillId="3" borderId="0" xfId="0" applyFont="1" applyFill="1"/>
    <xf numFmtId="164"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164" fontId="3" fillId="3" borderId="2" xfId="0" applyNumberFormat="1" applyFont="1" applyFill="1" applyBorder="1" applyAlignment="1">
      <alignment horizontal="center" vertical="center"/>
    </xf>
    <xf numFmtId="165" fontId="3" fillId="3" borderId="2" xfId="0" applyNumberFormat="1" applyFont="1" applyFill="1" applyBorder="1" applyAlignment="1">
      <alignment horizontal="center" vertical="center"/>
    </xf>
    <xf numFmtId="166" fontId="3" fillId="3" borderId="2"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0" fontId="5" fillId="3" borderId="0" xfId="0" applyFont="1" applyFill="1"/>
    <xf numFmtId="1" fontId="3" fillId="3" borderId="3" xfId="0" applyNumberFormat="1" applyFont="1" applyFill="1" applyBorder="1" applyAlignment="1">
      <alignment horizontal="center" vertical="center"/>
    </xf>
    <xf numFmtId="165" fontId="3" fillId="3" borderId="3" xfId="0" applyNumberFormat="1" applyFont="1" applyFill="1" applyBorder="1" applyAlignment="1">
      <alignment horizontal="center" vertical="center"/>
    </xf>
    <xf numFmtId="2" fontId="3" fillId="3" borderId="4" xfId="0" applyNumberFormat="1" applyFont="1" applyFill="1" applyBorder="1" applyAlignment="1" applyProtection="1">
      <alignment horizontal="center" vertical="center"/>
      <protection hidden="1"/>
    </xf>
    <xf numFmtId="166" fontId="3" fillId="3" borderId="3" xfId="0" applyNumberFormat="1" applyFont="1" applyFill="1" applyBorder="1" applyAlignment="1">
      <alignment horizontal="center" vertical="center"/>
    </xf>
    <xf numFmtId="1" fontId="3" fillId="3" borderId="0" xfId="0" applyNumberFormat="1" applyFont="1" applyFill="1" applyAlignment="1">
      <alignment horizontal="center" vertical="center"/>
    </xf>
    <xf numFmtId="166" fontId="3" fillId="3" borderId="0" xfId="0" applyNumberFormat="1" applyFont="1" applyFill="1" applyAlignment="1">
      <alignment horizontal="center" vertical="center"/>
    </xf>
    <xf numFmtId="2" fontId="3" fillId="3" borderId="1"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0" fontId="2" fillId="3" borderId="0" xfId="0" applyFont="1" applyFill="1"/>
    <xf numFmtId="2" fontId="3" fillId="3" borderId="3" xfId="0" applyNumberFormat="1" applyFont="1" applyFill="1" applyBorder="1" applyAlignment="1">
      <alignment horizontal="center" vertical="center"/>
    </xf>
    <xf numFmtId="0" fontId="6" fillId="3" borderId="0" xfId="0" applyFont="1" applyFill="1"/>
    <xf numFmtId="0" fontId="7" fillId="0" borderId="5" xfId="0" applyFont="1" applyBorder="1" applyProtection="1">
      <protection hidden="1"/>
    </xf>
    <xf numFmtId="0" fontId="8" fillId="0" borderId="6" xfId="0" applyFont="1" applyBorder="1" applyProtection="1">
      <protection hidden="1"/>
    </xf>
    <xf numFmtId="0" fontId="7" fillId="0" borderId="6" xfId="0" applyFont="1" applyBorder="1" applyProtection="1">
      <protection hidden="1"/>
    </xf>
    <xf numFmtId="0" fontId="7" fillId="0" borderId="7" xfId="0" applyFont="1" applyBorder="1" applyProtection="1">
      <protection hidden="1"/>
    </xf>
    <xf numFmtId="0" fontId="7" fillId="0" borderId="0" xfId="0" applyFont="1"/>
    <xf numFmtId="0" fontId="7" fillId="0" borderId="8" xfId="0" applyFont="1" applyBorder="1" applyProtection="1">
      <protection hidden="1"/>
    </xf>
    <xf numFmtId="0" fontId="9" fillId="0" borderId="5" xfId="0" applyFont="1" applyBorder="1" applyProtection="1">
      <protection hidden="1"/>
    </xf>
    <xf numFmtId="1" fontId="7" fillId="0" borderId="9" xfId="1" applyNumberFormat="1" applyFont="1" applyBorder="1" applyProtection="1">
      <protection hidden="1"/>
    </xf>
    <xf numFmtId="2" fontId="7" fillId="0" borderId="9" xfId="0" applyNumberFormat="1" applyFont="1" applyBorder="1" applyProtection="1">
      <protection hidden="1"/>
    </xf>
    <xf numFmtId="0" fontId="7" fillId="0" borderId="0" xfId="0" applyFont="1" applyProtection="1">
      <protection hidden="1"/>
    </xf>
    <xf numFmtId="0" fontId="7" fillId="0" borderId="9" xfId="0" applyFont="1" applyBorder="1" applyProtection="1">
      <protection hidden="1"/>
    </xf>
    <xf numFmtId="0" fontId="10" fillId="0" borderId="0" xfId="0" applyFont="1" applyAlignment="1" applyProtection="1">
      <alignment horizontal="center" vertical="center"/>
      <protection hidden="1"/>
    </xf>
    <xf numFmtId="0" fontId="7" fillId="0" borderId="10" xfId="0" applyFont="1" applyBorder="1" applyProtection="1">
      <protection hidden="1"/>
    </xf>
    <xf numFmtId="0" fontId="9" fillId="0" borderId="11" xfId="0" applyFont="1" applyBorder="1" applyProtection="1">
      <protection hidden="1"/>
    </xf>
    <xf numFmtId="2" fontId="7" fillId="0" borderId="12" xfId="0" applyNumberFormat="1" applyFont="1" applyBorder="1" applyAlignment="1" applyProtection="1">
      <alignment horizontal="center"/>
      <protection hidden="1"/>
    </xf>
    <xf numFmtId="0" fontId="9" fillId="0" borderId="13" xfId="0" applyFont="1" applyBorder="1" applyProtection="1">
      <protection hidden="1"/>
    </xf>
    <xf numFmtId="0" fontId="10" fillId="0" borderId="0" xfId="0" applyFont="1" applyAlignment="1" applyProtection="1">
      <alignment horizontal="center"/>
      <protection hidden="1"/>
    </xf>
    <xf numFmtId="0" fontId="9" fillId="0" borderId="14" xfId="0" applyFont="1" applyBorder="1" applyProtection="1">
      <protection hidden="1"/>
    </xf>
    <xf numFmtId="167" fontId="7" fillId="0" borderId="12" xfId="1" applyNumberFormat="1" applyFont="1" applyBorder="1" applyProtection="1">
      <protection hidden="1"/>
    </xf>
    <xf numFmtId="0" fontId="7" fillId="0" borderId="15" xfId="0" applyFont="1" applyBorder="1" applyProtection="1">
      <protection hidden="1"/>
    </xf>
    <xf numFmtId="0" fontId="7" fillId="0" borderId="13" xfId="0" applyFont="1" applyBorder="1" applyProtection="1">
      <protection hidden="1"/>
    </xf>
    <xf numFmtId="167" fontId="7" fillId="0" borderId="0" xfId="1" applyNumberFormat="1" applyFont="1" applyBorder="1" applyProtection="1">
      <protection hidden="1"/>
    </xf>
    <xf numFmtId="168" fontId="7" fillId="0" borderId="0" xfId="0" applyNumberFormat="1" applyFont="1" applyProtection="1">
      <protection hidden="1"/>
    </xf>
    <xf numFmtId="0" fontId="7" fillId="0" borderId="11" xfId="0" applyFont="1" applyBorder="1" applyProtection="1">
      <protection hidden="1"/>
    </xf>
    <xf numFmtId="0" fontId="7" fillId="0" borderId="16" xfId="0" applyFont="1" applyBorder="1" applyProtection="1">
      <protection hidden="1"/>
    </xf>
    <xf numFmtId="0" fontId="7" fillId="0" borderId="17" xfId="0" applyFont="1" applyBorder="1" applyProtection="1">
      <protection hidden="1"/>
    </xf>
    <xf numFmtId="0" fontId="7" fillId="0" borderId="17" xfId="0" applyFont="1" applyBorder="1"/>
    <xf numFmtId="0" fontId="7" fillId="0" borderId="18" xfId="0" applyFont="1" applyBorder="1" applyProtection="1">
      <protection hidden="1"/>
    </xf>
    <xf numFmtId="0" fontId="7" fillId="0" borderId="19" xfId="0" applyFont="1" applyBorder="1" applyProtection="1">
      <protection hidden="1"/>
    </xf>
    <xf numFmtId="0" fontId="5" fillId="3" borderId="0" xfId="0" applyFont="1" applyFill="1" applyAlignment="1">
      <alignment vertical="center"/>
    </xf>
    <xf numFmtId="1" fontId="11" fillId="2" borderId="4" xfId="1" applyNumberFormat="1" applyFont="1" applyFill="1" applyBorder="1" applyAlignment="1" applyProtection="1">
      <alignment horizontal="center" vertical="center"/>
      <protection locked="0"/>
    </xf>
    <xf numFmtId="0" fontId="12" fillId="3" borderId="0" xfId="0" applyFont="1" applyFill="1" applyAlignment="1">
      <alignment horizontal="left" vertical="center"/>
    </xf>
    <xf numFmtId="0" fontId="13" fillId="3" borderId="0" xfId="0" applyFont="1" applyFill="1" applyAlignment="1">
      <alignment horizontal="left" vertical="center"/>
    </xf>
    <xf numFmtId="1" fontId="11" fillId="2" borderId="0" xfId="1" applyNumberFormat="1" applyFont="1" applyFill="1" applyBorder="1" applyAlignment="1" applyProtection="1">
      <alignment horizontal="center" vertical="center"/>
      <protection locked="0"/>
    </xf>
    <xf numFmtId="0" fontId="0" fillId="2" borderId="0" xfId="0" applyFill="1" applyBorder="1"/>
    <xf numFmtId="0" fontId="2" fillId="3" borderId="0" xfId="0" applyFont="1" applyFill="1" applyBorder="1" applyAlignment="1">
      <alignment horizontal="left" vertical="center"/>
    </xf>
    <xf numFmtId="0" fontId="5" fillId="3" borderId="0" xfId="0" applyFont="1" applyFill="1" applyBorder="1" applyAlignment="1">
      <alignment vertical="center"/>
    </xf>
    <xf numFmtId="0" fontId="12" fillId="3" borderId="0" xfId="0" applyFont="1" applyFill="1" applyBorder="1" applyAlignment="1">
      <alignment horizontal="left" vertical="center"/>
    </xf>
    <xf numFmtId="0" fontId="13" fillId="3" borderId="0" xfId="0" applyFont="1" applyFill="1" applyBorder="1" applyAlignment="1">
      <alignment horizontal="left" vertical="center"/>
    </xf>
    <xf numFmtId="0" fontId="3" fillId="3" borderId="0" xfId="0" applyFont="1" applyFill="1" applyBorder="1"/>
    <xf numFmtId="0" fontId="2" fillId="3" borderId="0" xfId="0" applyFont="1" applyFill="1" applyBorder="1" applyAlignment="1">
      <alignment horizontal="center" vertical="center"/>
    </xf>
    <xf numFmtId="0" fontId="4" fillId="3" borderId="0" xfId="0" applyFont="1" applyFill="1" applyBorder="1"/>
    <xf numFmtId="164" fontId="3" fillId="3" borderId="0" xfId="0" applyNumberFormat="1" applyFont="1" applyFill="1" applyBorder="1" applyAlignment="1">
      <alignment horizontal="center" vertical="center"/>
    </xf>
    <xf numFmtId="2" fontId="3" fillId="3" borderId="0" xfId="0" applyNumberFormat="1" applyFont="1" applyFill="1" applyBorder="1" applyAlignment="1">
      <alignment horizontal="center" vertical="center"/>
    </xf>
    <xf numFmtId="166" fontId="3" fillId="3" borderId="0" xfId="0" applyNumberFormat="1" applyFont="1" applyFill="1" applyBorder="1" applyAlignment="1">
      <alignment horizontal="center" vertical="center"/>
    </xf>
    <xf numFmtId="1" fontId="3" fillId="3" borderId="0" xfId="0" applyNumberFormat="1" applyFont="1" applyFill="1" applyBorder="1" applyAlignment="1">
      <alignment horizontal="center" vertical="center"/>
    </xf>
    <xf numFmtId="165" fontId="3" fillId="3" borderId="0" xfId="0" applyNumberFormat="1" applyFont="1" applyFill="1" applyBorder="1" applyAlignment="1">
      <alignment horizontal="center" vertical="center"/>
    </xf>
    <xf numFmtId="0" fontId="5" fillId="3" borderId="0" xfId="0" applyFont="1" applyFill="1" applyBorder="1"/>
    <xf numFmtId="2" fontId="3" fillId="3" borderId="0" xfId="0" applyNumberFormat="1" applyFont="1" applyFill="1" applyBorder="1" applyAlignment="1" applyProtection="1">
      <alignment horizontal="center" vertical="center"/>
      <protection hidden="1"/>
    </xf>
    <xf numFmtId="0" fontId="2" fillId="3" borderId="0" xfId="0" applyFont="1" applyFill="1" applyBorder="1"/>
    <xf numFmtId="0" fontId="6" fillId="3" borderId="0" xfId="0" applyFont="1" applyFill="1" applyBorder="1"/>
    <xf numFmtId="0" fontId="13" fillId="3" borderId="0" xfId="0" applyFont="1" applyFill="1" applyBorder="1" applyAlignment="1">
      <alignment horizontal="center"/>
    </xf>
    <xf numFmtId="0" fontId="14" fillId="0" borderId="0" xfId="0" applyFont="1" applyBorder="1" applyAlignment="1">
      <alignment horizontal="center"/>
    </xf>
    <xf numFmtId="0" fontId="13" fillId="3" borderId="0" xfId="0" applyFont="1" applyFill="1" applyAlignment="1">
      <alignment horizontal="center"/>
    </xf>
    <xf numFmtId="0" fontId="14" fillId="0" borderId="0" xfId="0" applyFont="1" applyAlignment="1">
      <alignment horizontal="center"/>
    </xf>
  </cellXfs>
  <cellStyles count="2">
    <cellStyle name="Normal" xfId="0" builtinId="0"/>
    <cellStyle name="Percent" xfId="1" builtinId="5"/>
  </cellStyles>
  <dxfs count="2">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32</xdr:col>
      <xdr:colOff>600075</xdr:colOff>
      <xdr:row>10</xdr:row>
      <xdr:rowOff>123825</xdr:rowOff>
    </xdr:to>
    <xdr:pic>
      <xdr:nvPicPr>
        <xdr:cNvPr id="2" name="Picture 2">
          <a:extLst>
            <a:ext uri="{FF2B5EF4-FFF2-40B4-BE49-F238E27FC236}">
              <a16:creationId xmlns:a16="http://schemas.microsoft.com/office/drawing/2014/main" id="{BBB7382B-8F81-452C-BA2A-94E7D6A0F7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072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447675</xdr:colOff>
      <xdr:row>3</xdr:row>
      <xdr:rowOff>104775</xdr:rowOff>
    </xdr:from>
    <xdr:to>
      <xdr:col>17</xdr:col>
      <xdr:colOff>154317</xdr:colOff>
      <xdr:row>10</xdr:row>
      <xdr:rowOff>144794</xdr:rowOff>
    </xdr:to>
    <xdr:sp macro="" textlink="">
      <xdr:nvSpPr>
        <xdr:cNvPr id="3" name="TextBox 2">
          <a:extLst>
            <a:ext uri="{FF2B5EF4-FFF2-40B4-BE49-F238E27FC236}">
              <a16:creationId xmlns:a16="http://schemas.microsoft.com/office/drawing/2014/main" id="{C20E875E-6A08-4F3F-95BA-1CF6CB6973B5}"/>
            </a:ext>
          </a:extLst>
        </xdr:cNvPr>
        <xdr:cNvSpPr txBox="1"/>
      </xdr:nvSpPr>
      <xdr:spPr>
        <a:xfrm>
          <a:off x="6543675" y="676275"/>
          <a:ext cx="3973842" cy="137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ID1300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2020 Yawpower Products LLC</a:t>
          </a:r>
        </a:p>
        <a:p>
          <a:r>
            <a:rPr lang="en-US" sz="1100">
              <a:solidFill>
                <a:schemeClr val="bg1"/>
              </a:solidFill>
              <a:latin typeface="Eras Demi ITC" panose="020B0805030504020804" pitchFamily="34" charset="0"/>
            </a:rPr>
            <a:t>All Rights Reserved</a:t>
          </a:r>
        </a:p>
      </xdr:txBody>
    </xdr:sp>
    <xdr:clientData/>
  </xdr:twoCellAnchor>
  <xdr:twoCellAnchor>
    <xdr:from>
      <xdr:col>1</xdr:col>
      <xdr:colOff>409575</xdr:colOff>
      <xdr:row>11</xdr:row>
      <xdr:rowOff>123825</xdr:rowOff>
    </xdr:from>
    <xdr:to>
      <xdr:col>12</xdr:col>
      <xdr:colOff>173358</xdr:colOff>
      <xdr:row>41</xdr:row>
      <xdr:rowOff>144783</xdr:rowOff>
    </xdr:to>
    <xdr:sp macro="" textlink="">
      <xdr:nvSpPr>
        <xdr:cNvPr id="4" name="TextBox 3">
          <a:extLst>
            <a:ext uri="{FF2B5EF4-FFF2-40B4-BE49-F238E27FC236}">
              <a16:creationId xmlns:a16="http://schemas.microsoft.com/office/drawing/2014/main" id="{D9641D4D-8FDC-4315-A842-2993635D84FF}"/>
            </a:ext>
          </a:extLst>
        </xdr:cNvPr>
        <xdr:cNvSpPr txBox="1"/>
      </xdr:nvSpPr>
      <xdr:spPr>
        <a:xfrm>
          <a:off x="1019175" y="2219325"/>
          <a:ext cx="6469383" cy="5983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400" b="0" i="0" u="none" strike="noStrike" baseline="0">
            <a:solidFill>
              <a:srgbClr val="000000"/>
            </a:solidFill>
            <a:latin typeface="Calibri"/>
          </a:endParaRPr>
        </a:p>
        <a:p>
          <a:pPr algn="l" rtl="0">
            <a:defRPr sz="1000"/>
          </a:pPr>
          <a:r>
            <a:rPr lang="en-US" sz="1100" b="1" i="0" u="none" strike="noStrike" baseline="0">
              <a:solidFill>
                <a:srgbClr val="FF0000"/>
              </a:solidFill>
              <a:latin typeface="Calibri" panose="020F0502020204030204" pitchFamily="34" charset="0"/>
            </a:rPr>
            <a:t>Pressure Range </a:t>
          </a:r>
          <a:r>
            <a:rPr lang="en-US" sz="1100" b="1" i="0" u="none" strike="noStrike" baseline="0">
              <a:solidFill>
                <a:srgbClr val="000000"/>
              </a:solidFill>
              <a:latin typeface="Calibri" panose="020F0502020204030204" pitchFamily="34" charset="0"/>
            </a:rPr>
            <a:t>- </a:t>
          </a:r>
          <a:r>
            <a:rPr lang="en-US" sz="1100" b="0" i="0" u="none" strike="noStrike" baseline="0">
              <a:solidFill>
                <a:srgbClr val="000000"/>
              </a:solidFill>
              <a:latin typeface="Calibri" panose="020F0502020204030204" pitchFamily="34" charset="0"/>
            </a:rPr>
            <a:t>This data covers </a:t>
          </a:r>
          <a:r>
            <a:rPr lang="en-US" sz="1100" b="0" i="0" u="none" strike="noStrike" baseline="0">
              <a:solidFill>
                <a:schemeClr val="tx1"/>
              </a:solidFill>
              <a:latin typeface="Calibri" panose="020F0502020204030204" pitchFamily="34" charset="0"/>
            </a:rPr>
            <a:t>all</a:t>
          </a:r>
          <a:r>
            <a:rPr lang="en-US" sz="1100" b="0" i="0" u="none" strike="noStrike" baseline="0">
              <a:solidFill>
                <a:srgbClr val="000000"/>
              </a:solidFill>
              <a:latin typeface="Calibri" panose="020F0502020204030204" pitchFamily="34" charset="0"/>
            </a:rPr>
            <a:t> new Ford (2020+) applications.  The log based pressure normalizers cover the entire pressure range seen by mechanical and electronic  systems, while minimizing interpolation errors.</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1" i="0" u="none" strike="noStrike" baseline="0">
              <a:solidFill>
                <a:srgbClr val="FF0000"/>
              </a:solidFill>
              <a:latin typeface="Calibri" panose="020F0502020204030204" pitchFamily="34" charset="0"/>
            </a:rPr>
            <a:t>Fuel Rail Temperature </a:t>
          </a:r>
          <a:r>
            <a:rPr lang="en-US" sz="1100" b="1" i="0" u="none" strike="noStrike" baseline="0">
              <a:solidFill>
                <a:srgbClr val="000000"/>
              </a:solidFill>
              <a:latin typeface="Calibri" panose="020F0502020204030204" pitchFamily="34" charset="0"/>
            </a:rPr>
            <a:t>- </a:t>
          </a:r>
          <a:r>
            <a:rPr lang="en-US" sz="1100" b="0" i="0" u="none" strike="noStrike" baseline="0">
              <a:solidFill>
                <a:srgbClr val="000000"/>
              </a:solidFill>
              <a:latin typeface="Calibri" panose="020F0502020204030204" pitchFamily="34" charset="0"/>
            </a:rPr>
            <a:t>The data sets include fuel rail temperature offset and slope compensation to be used with stock systems.</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0" i="0" u="none" strike="noStrike" baseline="0">
              <a:solidFill>
                <a:srgbClr val="000000"/>
              </a:solidFill>
              <a:latin typeface="Calibri" panose="020F0502020204030204" pitchFamily="34" charset="0"/>
            </a:rPr>
            <a:t>Note that vehicles that feature rail temp based slope and offset compensation, the temperature is inferred, not measured, and will only be accurate if the system is unmodified.</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0" i="0" u="none" strike="noStrike" baseline="0">
              <a:solidFill>
                <a:srgbClr val="000000"/>
              </a:solidFill>
              <a:latin typeface="Calibri" panose="020F0502020204030204" pitchFamily="34" charset="0"/>
            </a:rPr>
            <a:t>Aftermarket fuel rails will have heat transfer properties different than stock, and may result in incorrect inferred rail temperature.</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0" i="0" u="none" strike="noStrike" baseline="0">
              <a:solidFill>
                <a:srgbClr val="000000"/>
              </a:solidFill>
              <a:latin typeface="Calibri" panose="020F0502020204030204" pitchFamily="34" charset="0"/>
            </a:rPr>
            <a:t>Return style systems  will have drastically different heat transfer characteristics, resulting in incorrect inferred rail temperature.  </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0" i="0" u="none" strike="noStrike" baseline="0">
              <a:solidFill>
                <a:srgbClr val="000000"/>
              </a:solidFill>
              <a:latin typeface="Calibri" panose="020F0502020204030204" pitchFamily="34" charset="0"/>
            </a:rPr>
            <a:t>If your inferred rail temperature is incorrect for any of the reasons stated above, disable the fuel temp</a:t>
          </a:r>
        </a:p>
        <a:p>
          <a:pPr algn="l" rtl="0">
            <a:defRPr sz="1000"/>
          </a:pPr>
          <a:r>
            <a:rPr lang="en-US" sz="1100" b="0" i="0" u="none" strike="noStrike" baseline="0">
              <a:solidFill>
                <a:srgbClr val="000000"/>
              </a:solidFill>
              <a:latin typeface="Calibri" panose="020F0502020204030204" pitchFamily="34" charset="0"/>
            </a:rPr>
            <a:t>compensation by entering ones in all cells of the  rail temp compensation tables. </a:t>
          </a:r>
        </a:p>
        <a:p>
          <a:pPr algn="l" rtl="0">
            <a:defRPr sz="1000"/>
          </a:pPr>
          <a:endParaRPr lang="en-US" sz="1100" b="0" i="0" u="none" strike="noStrike" baseline="0">
            <a:solidFill>
              <a:srgbClr val="000000"/>
            </a:solidFill>
            <a:latin typeface="Calibri" panose="020F0502020204030204" pitchFamily="34" charset="0"/>
          </a:endParaRPr>
        </a:p>
        <a:p>
          <a:pPr algn="l" rtl="0">
            <a:defRPr sz="1000"/>
          </a:pPr>
          <a:r>
            <a:rPr lang="en-US" sz="1100" b="1" i="0" u="none" strike="noStrike" baseline="0">
              <a:solidFill>
                <a:srgbClr val="FF0000"/>
              </a:solidFill>
              <a:latin typeface="Calibri" panose="020F0502020204030204" pitchFamily="34" charset="0"/>
            </a:rPr>
            <a:t>Units</a:t>
          </a:r>
          <a:r>
            <a:rPr lang="en-US" sz="1100" b="0" i="0" u="none" strike="noStrike" baseline="0">
              <a:solidFill>
                <a:srgbClr val="000000"/>
              </a:solidFill>
              <a:latin typeface="Calibri" panose="020F0502020204030204" pitchFamily="34" charset="0"/>
            </a:rPr>
            <a:t> - All units are clearly, and correctly labeled.  The same cannot be said for most aftermarket tuning software.  Before pasting the data, please insure that the units are correct, and convert if necessary.  </a:t>
          </a:r>
        </a:p>
        <a:p>
          <a:pPr algn="l" rtl="0">
            <a:defRPr sz="1000"/>
          </a:pPr>
          <a:endParaRPr lang="en-US" sz="1100" b="0" i="0" u="none" strike="noStrike" baseline="0">
            <a:solidFill>
              <a:srgbClr val="000000"/>
            </a:solidFill>
            <a:latin typeface="Calibri" panose="020F050202020403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rgbClr val="FF0000"/>
              </a:solidFill>
              <a:effectLst/>
              <a:latin typeface="+mn-lt"/>
              <a:ea typeface="+mn-ea"/>
              <a:cs typeface="+mn-cs"/>
            </a:rPr>
            <a:t>Stoichiometric Air Fuel Ratio </a:t>
          </a:r>
          <a:r>
            <a:rPr lang="en-US" sz="1100" b="0" i="0" baseline="0">
              <a:solidFill>
                <a:schemeClr val="dk1"/>
              </a:solidFill>
              <a:effectLst/>
              <a:latin typeface="+mn-lt"/>
              <a:ea typeface="+mn-ea"/>
              <a:cs typeface="+mn-cs"/>
            </a:rPr>
            <a:t>- The stoichiometric air fuel ratio of an ethanol/gasoline blend will be calculated based on the ethanol content of the fuel.  For pure gasoline, enter 0%, for pure ethanol, enter 100%, etc.</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rgbClr val="FF0000"/>
              </a:solidFill>
              <a:effectLst/>
              <a:latin typeface="+mn-lt"/>
              <a:ea typeface="+mn-ea"/>
              <a:cs typeface="+mn-cs"/>
            </a:rPr>
            <a:t>Support</a:t>
          </a:r>
          <a:r>
            <a:rPr lang="en-US" sz="1100" b="0" i="0" baseline="0">
              <a:solidFill>
                <a:schemeClr val="dk1"/>
              </a:solidFill>
              <a:effectLst/>
              <a:latin typeface="+mn-lt"/>
              <a:ea typeface="+mn-ea"/>
              <a:cs typeface="+mn-cs"/>
            </a:rPr>
            <a:t> - If you have any questions, or problems, please visit help.injectordynamics.com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Calibri" panose="020F0502020204030204" pitchFamily="34" charset="0"/>
          </a:endParaRPr>
        </a:p>
        <a:p>
          <a:pPr algn="l" rtl="0">
            <a:defRPr sz="1000"/>
          </a:pPr>
          <a:endParaRPr lang="en-US" sz="1100" b="0" i="0" u="none" strike="noStrike" baseline="0">
            <a:solidFill>
              <a:srgbClr val="000000"/>
            </a:solidFill>
            <a:latin typeface="Calibri" panose="020F0502020204030204" pitchFamily="34" charset="0"/>
          </a:endParaRPr>
        </a:p>
        <a:p>
          <a:pPr algn="l" rtl="0">
            <a:defRPr sz="1000"/>
          </a:pPr>
          <a:endParaRPr lang="en-US" sz="1100" b="0" i="0" u="none" strike="noStrike" baseline="0">
            <a:solidFill>
              <a:srgbClr val="000000"/>
            </a:solidFill>
            <a:latin typeface="Calibri" panose="020F0502020204030204" pitchFamily="34" charset="0"/>
          </a:endParaRPr>
        </a:p>
        <a:p>
          <a:pPr algn="l" rtl="0">
            <a:defRPr sz="1000"/>
          </a:pPr>
          <a:endParaRPr lang="en-US" sz="1100" b="0" i="0" u="none" strike="noStrike" baseline="0">
            <a:solidFill>
              <a:srgbClr val="000000"/>
            </a:solidFill>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32</xdr:col>
      <xdr:colOff>600075</xdr:colOff>
      <xdr:row>10</xdr:row>
      <xdr:rowOff>123825</xdr:rowOff>
    </xdr:to>
    <xdr:pic>
      <xdr:nvPicPr>
        <xdr:cNvPr id="2" name="Picture 2">
          <a:extLst>
            <a:ext uri="{FF2B5EF4-FFF2-40B4-BE49-F238E27FC236}">
              <a16:creationId xmlns:a16="http://schemas.microsoft.com/office/drawing/2014/main" id="{A99DD0E4-DD13-427E-B0E3-090080B6F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43500"/>
          <a:ext cx="201072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447675</xdr:colOff>
      <xdr:row>3</xdr:row>
      <xdr:rowOff>104775</xdr:rowOff>
    </xdr:from>
    <xdr:to>
      <xdr:col>17</xdr:col>
      <xdr:colOff>154317</xdr:colOff>
      <xdr:row>10</xdr:row>
      <xdr:rowOff>144794</xdr:rowOff>
    </xdr:to>
    <xdr:sp macro="" textlink="">
      <xdr:nvSpPr>
        <xdr:cNvPr id="3" name="TextBox 2">
          <a:extLst>
            <a:ext uri="{FF2B5EF4-FFF2-40B4-BE49-F238E27FC236}">
              <a16:creationId xmlns:a16="http://schemas.microsoft.com/office/drawing/2014/main" id="{E7030B7D-AC6B-4F25-A40C-E4E4656DC7DC}"/>
            </a:ext>
          </a:extLst>
        </xdr:cNvPr>
        <xdr:cNvSpPr txBox="1"/>
      </xdr:nvSpPr>
      <xdr:spPr>
        <a:xfrm>
          <a:off x="6543675" y="5819775"/>
          <a:ext cx="3973842" cy="137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ID1300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2020 Yawpower Products LLC</a:t>
          </a:r>
        </a:p>
        <a:p>
          <a:r>
            <a:rPr lang="en-US" sz="1100">
              <a:solidFill>
                <a:schemeClr val="bg1"/>
              </a:solidFill>
              <a:latin typeface="Eras Demi ITC" panose="020B0805030504020804" pitchFamily="34" charset="0"/>
            </a:rPr>
            <a:t>All Rights Reserved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swad/Downloads/ID2600XDS-Ford-Characterization-Tables-4-2-202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tock Fuel System"/>
      <sheetName val="Return Style System"/>
      <sheetName val="Change Log"/>
      <sheetName val="Background Math"/>
    </sheetNames>
    <sheetDataSet>
      <sheetData sheetId="0" refreshError="1"/>
      <sheetData sheetId="1">
        <row r="14">
          <cell r="B14">
            <v>20</v>
          </cell>
        </row>
      </sheetData>
      <sheetData sheetId="2">
        <row r="14">
          <cell r="B14">
            <v>10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A714E-F214-4E3A-BDEB-6C6C90650D44}">
  <sheetPr codeName="Sheet3"/>
  <dimension ref="B12:T39"/>
  <sheetViews>
    <sheetView tabSelected="1" workbookViewId="0"/>
  </sheetViews>
  <sheetFormatPr defaultRowHeight="15" x14ac:dyDescent="0.25"/>
  <cols>
    <col min="1" max="16384" width="9.140625" style="61"/>
  </cols>
  <sheetData>
    <row r="12" spans="2:20" x14ac:dyDescent="0.25">
      <c r="B12" s="62"/>
      <c r="C12" s="63"/>
      <c r="D12" s="63"/>
    </row>
    <row r="13" spans="2:20" ht="15.75" x14ac:dyDescent="0.3">
      <c r="B13" s="60"/>
      <c r="C13" s="64"/>
      <c r="D13" s="65"/>
      <c r="E13" s="78"/>
      <c r="F13" s="79"/>
      <c r="G13" s="79"/>
      <c r="H13" s="79"/>
      <c r="I13" s="79"/>
      <c r="J13" s="79"/>
    </row>
    <row r="14" spans="2:20" x14ac:dyDescent="0.25">
      <c r="B14" s="60"/>
      <c r="C14" s="64"/>
      <c r="D14" s="65"/>
    </row>
    <row r="15" spans="2:20" ht="15.75" x14ac:dyDescent="0.3">
      <c r="B15" s="62"/>
      <c r="C15" s="62"/>
      <c r="D15" s="62"/>
      <c r="E15" s="66"/>
      <c r="F15" s="66"/>
      <c r="G15" s="62"/>
      <c r="H15" s="67"/>
      <c r="I15" s="66"/>
      <c r="J15" s="66"/>
      <c r="K15" s="66"/>
      <c r="L15" s="62"/>
      <c r="M15" s="67"/>
      <c r="N15" s="66"/>
      <c r="O15" s="66"/>
      <c r="P15" s="66"/>
      <c r="Q15" s="62"/>
      <c r="R15" s="66"/>
      <c r="S15" s="68"/>
      <c r="T15" s="68"/>
    </row>
    <row r="16" spans="2:20" ht="15.75" x14ac:dyDescent="0.3">
      <c r="B16" s="62"/>
      <c r="C16" s="62"/>
      <c r="D16" s="62"/>
      <c r="E16" s="69"/>
      <c r="F16" s="66"/>
      <c r="G16" s="70"/>
      <c r="H16" s="71"/>
      <c r="I16" s="66"/>
      <c r="J16" s="66"/>
      <c r="K16" s="66"/>
      <c r="L16" s="70"/>
      <c r="M16" s="71"/>
      <c r="N16" s="66"/>
      <c r="O16" s="66"/>
      <c r="P16" s="66"/>
      <c r="Q16" s="72"/>
      <c r="R16" s="73"/>
      <c r="S16" s="68"/>
      <c r="T16" s="68"/>
    </row>
    <row r="17" spans="2:20" ht="15.75" x14ac:dyDescent="0.3">
      <c r="B17" s="62"/>
      <c r="C17" s="62"/>
      <c r="D17" s="62"/>
      <c r="E17" s="69"/>
      <c r="F17" s="66"/>
      <c r="G17" s="70"/>
      <c r="H17" s="71"/>
      <c r="I17" s="66"/>
      <c r="J17" s="66"/>
      <c r="K17" s="66"/>
      <c r="L17" s="70"/>
      <c r="M17" s="71"/>
      <c r="N17" s="66"/>
      <c r="O17" s="66"/>
      <c r="P17" s="66"/>
      <c r="Q17" s="72"/>
      <c r="R17" s="73"/>
      <c r="S17" s="68"/>
      <c r="T17" s="68"/>
    </row>
    <row r="18" spans="2:20" ht="15.75" x14ac:dyDescent="0.3">
      <c r="B18" s="62"/>
      <c r="C18" s="62"/>
      <c r="D18" s="62"/>
      <c r="E18" s="69"/>
      <c r="F18" s="66"/>
      <c r="G18" s="70"/>
      <c r="H18" s="71"/>
      <c r="I18" s="66"/>
      <c r="J18" s="66"/>
      <c r="K18" s="66"/>
      <c r="L18" s="70"/>
      <c r="M18" s="71"/>
      <c r="N18" s="66"/>
      <c r="O18" s="66"/>
      <c r="P18" s="66"/>
      <c r="Q18" s="72"/>
      <c r="R18" s="73"/>
      <c r="S18" s="68"/>
      <c r="T18" s="68"/>
    </row>
    <row r="19" spans="2:20" ht="15.75" x14ac:dyDescent="0.3">
      <c r="B19" s="62"/>
      <c r="C19" s="62"/>
      <c r="D19" s="62"/>
      <c r="E19" s="69"/>
      <c r="F19" s="66"/>
      <c r="G19" s="70"/>
      <c r="H19" s="71"/>
      <c r="I19" s="66"/>
      <c r="J19" s="66"/>
      <c r="K19" s="66"/>
      <c r="L19" s="70"/>
      <c r="M19" s="71"/>
      <c r="N19" s="66"/>
      <c r="O19" s="66"/>
      <c r="P19" s="66"/>
      <c r="Q19" s="72"/>
      <c r="R19" s="73"/>
      <c r="S19" s="68"/>
      <c r="T19" s="68"/>
    </row>
    <row r="20" spans="2:20" ht="15.75" x14ac:dyDescent="0.3">
      <c r="B20" s="74"/>
      <c r="C20" s="74"/>
      <c r="D20" s="74"/>
      <c r="E20" s="74"/>
      <c r="F20" s="66"/>
      <c r="G20" s="70"/>
      <c r="H20" s="71"/>
      <c r="I20" s="66"/>
      <c r="J20" s="66"/>
      <c r="K20" s="66"/>
      <c r="L20" s="70"/>
      <c r="M20" s="71"/>
      <c r="N20" s="66"/>
      <c r="O20" s="66"/>
      <c r="P20" s="66"/>
      <c r="Q20" s="72"/>
      <c r="R20" s="73"/>
      <c r="S20" s="68"/>
      <c r="T20" s="68"/>
    </row>
    <row r="21" spans="2:20" ht="15.75" x14ac:dyDescent="0.3">
      <c r="B21" s="62"/>
      <c r="C21" s="66"/>
      <c r="D21" s="66"/>
      <c r="E21" s="75"/>
      <c r="F21" s="66"/>
      <c r="G21" s="70"/>
      <c r="H21" s="71"/>
      <c r="I21" s="66"/>
      <c r="J21" s="66"/>
      <c r="K21" s="66"/>
      <c r="L21" s="70"/>
      <c r="M21" s="71"/>
      <c r="N21" s="66"/>
      <c r="O21" s="66"/>
      <c r="P21" s="66"/>
      <c r="Q21" s="66"/>
      <c r="R21" s="66"/>
      <c r="S21" s="68"/>
      <c r="T21" s="68"/>
    </row>
    <row r="22" spans="2:20" ht="15.75" x14ac:dyDescent="0.3">
      <c r="E22" s="66"/>
      <c r="F22" s="66"/>
      <c r="G22" s="72"/>
      <c r="H22" s="71"/>
      <c r="I22" s="66"/>
      <c r="J22" s="66"/>
      <c r="K22" s="66"/>
      <c r="L22" s="72"/>
      <c r="M22" s="71"/>
      <c r="N22" s="66"/>
      <c r="O22" s="66"/>
      <c r="P22" s="66"/>
      <c r="Q22" s="66"/>
      <c r="R22" s="66"/>
      <c r="S22" s="68"/>
      <c r="T22" s="68"/>
    </row>
    <row r="23" spans="2:20" ht="15.75" x14ac:dyDescent="0.3">
      <c r="E23" s="66"/>
      <c r="F23" s="66"/>
      <c r="G23" s="66"/>
      <c r="H23" s="66"/>
      <c r="I23" s="66"/>
      <c r="J23" s="66"/>
      <c r="K23" s="66"/>
      <c r="L23" s="66"/>
      <c r="M23" s="66"/>
      <c r="N23" s="66"/>
      <c r="O23" s="66"/>
      <c r="P23" s="66"/>
      <c r="Q23" s="66"/>
      <c r="R23" s="66"/>
      <c r="S23" s="68"/>
      <c r="T23" s="68"/>
    </row>
    <row r="24" spans="2:20" ht="15.75" x14ac:dyDescent="0.3">
      <c r="B24" s="62"/>
      <c r="C24" s="67"/>
      <c r="D24" s="66"/>
      <c r="E24" s="66"/>
      <c r="F24" s="66"/>
      <c r="G24" s="62"/>
      <c r="H24" s="67"/>
      <c r="I24" s="66"/>
      <c r="J24" s="66"/>
      <c r="K24" s="66"/>
      <c r="L24" s="62"/>
      <c r="M24" s="67"/>
      <c r="N24" s="66"/>
      <c r="O24" s="66"/>
      <c r="P24" s="66"/>
      <c r="Q24" s="62"/>
      <c r="R24" s="66"/>
      <c r="S24" s="68"/>
      <c r="T24" s="68"/>
    </row>
    <row r="25" spans="2:20" ht="15.75" x14ac:dyDescent="0.3">
      <c r="B25" s="70"/>
      <c r="C25" s="69"/>
      <c r="D25" s="66"/>
      <c r="E25" s="66"/>
      <c r="F25" s="66"/>
      <c r="G25" s="70"/>
      <c r="H25" s="71"/>
      <c r="I25" s="66"/>
      <c r="J25" s="66"/>
      <c r="K25" s="66"/>
      <c r="L25" s="70"/>
      <c r="M25" s="71"/>
      <c r="N25" s="66"/>
      <c r="O25" s="66"/>
      <c r="P25" s="66"/>
      <c r="Q25" s="72"/>
      <c r="R25" s="73"/>
      <c r="S25" s="68"/>
      <c r="T25" s="68"/>
    </row>
    <row r="26" spans="2:20" ht="15.75" x14ac:dyDescent="0.3">
      <c r="B26" s="70"/>
      <c r="C26" s="69"/>
      <c r="D26" s="66"/>
      <c r="E26" s="66"/>
      <c r="F26" s="66"/>
      <c r="G26" s="70"/>
      <c r="H26" s="71"/>
      <c r="I26" s="66"/>
      <c r="J26" s="66"/>
      <c r="K26" s="66"/>
      <c r="L26" s="70"/>
      <c r="M26" s="71"/>
      <c r="N26" s="66"/>
      <c r="O26" s="66"/>
      <c r="P26" s="66"/>
      <c r="Q26" s="72"/>
      <c r="R26" s="73"/>
      <c r="S26" s="68"/>
      <c r="T26" s="68"/>
    </row>
    <row r="27" spans="2:20" ht="15.75" x14ac:dyDescent="0.3">
      <c r="B27" s="70"/>
      <c r="C27" s="69"/>
      <c r="D27" s="66"/>
      <c r="E27" s="66"/>
      <c r="F27" s="66"/>
      <c r="G27" s="70"/>
      <c r="H27" s="71"/>
      <c r="I27" s="66"/>
      <c r="J27" s="66"/>
      <c r="K27" s="66"/>
      <c r="L27" s="70"/>
      <c r="M27" s="71"/>
      <c r="N27" s="66"/>
      <c r="O27" s="66"/>
      <c r="P27" s="66"/>
      <c r="Q27" s="72"/>
      <c r="R27" s="73"/>
      <c r="S27" s="68"/>
      <c r="T27" s="68"/>
    </row>
    <row r="28" spans="2:20" ht="15.75" x14ac:dyDescent="0.3">
      <c r="B28" s="70"/>
      <c r="C28" s="69"/>
      <c r="D28" s="66"/>
      <c r="E28" s="66"/>
      <c r="F28" s="66"/>
      <c r="G28" s="70"/>
      <c r="H28" s="71"/>
      <c r="I28" s="66"/>
      <c r="J28" s="66"/>
      <c r="K28" s="66"/>
      <c r="L28" s="70"/>
      <c r="M28" s="71"/>
      <c r="N28" s="66"/>
      <c r="O28" s="66"/>
      <c r="P28" s="66"/>
      <c r="Q28" s="72"/>
      <c r="R28" s="73"/>
      <c r="S28" s="68"/>
      <c r="T28" s="68"/>
    </row>
    <row r="29" spans="2:20" ht="15.75" x14ac:dyDescent="0.3">
      <c r="B29" s="70"/>
      <c r="C29" s="69"/>
      <c r="D29" s="66"/>
      <c r="E29" s="66"/>
      <c r="F29" s="66"/>
      <c r="G29" s="70"/>
      <c r="H29" s="71"/>
      <c r="I29" s="66"/>
      <c r="J29" s="66"/>
      <c r="K29" s="66"/>
      <c r="L29" s="70"/>
      <c r="M29" s="71"/>
      <c r="N29" s="66"/>
      <c r="O29" s="66"/>
      <c r="P29" s="66"/>
      <c r="Q29" s="72"/>
      <c r="R29" s="73"/>
      <c r="S29" s="68"/>
      <c r="T29" s="68"/>
    </row>
    <row r="30" spans="2:20" ht="15.75" x14ac:dyDescent="0.3">
      <c r="B30" s="70"/>
      <c r="C30" s="69"/>
      <c r="D30" s="66"/>
      <c r="E30" s="66"/>
      <c r="F30" s="66"/>
      <c r="G30" s="70"/>
      <c r="H30" s="71"/>
      <c r="I30" s="66"/>
      <c r="J30" s="66"/>
      <c r="K30" s="66"/>
      <c r="L30" s="70"/>
      <c r="M30" s="71"/>
      <c r="N30" s="66"/>
      <c r="O30" s="66"/>
      <c r="P30" s="66"/>
      <c r="Q30" s="66"/>
      <c r="R30" s="66"/>
      <c r="S30" s="68"/>
      <c r="T30" s="68"/>
    </row>
    <row r="31" spans="2:20" ht="15.75" x14ac:dyDescent="0.3">
      <c r="B31" s="70"/>
      <c r="C31" s="69"/>
      <c r="D31" s="66"/>
      <c r="E31" s="66"/>
      <c r="F31" s="66"/>
      <c r="G31" s="66"/>
      <c r="H31" s="66"/>
      <c r="I31" s="66"/>
      <c r="J31" s="66"/>
      <c r="K31" s="66"/>
      <c r="L31" s="70"/>
      <c r="M31" s="71"/>
      <c r="N31" s="66"/>
      <c r="O31" s="66"/>
      <c r="P31" s="66"/>
      <c r="Q31" s="66"/>
      <c r="R31" s="66"/>
      <c r="S31" s="68"/>
      <c r="T31" s="68"/>
    </row>
    <row r="32" spans="2:20" ht="15.75" x14ac:dyDescent="0.3">
      <c r="B32" s="70"/>
      <c r="C32" s="69"/>
      <c r="D32" s="66"/>
      <c r="E32" s="66"/>
      <c r="F32" s="66"/>
      <c r="G32" s="66"/>
      <c r="H32" s="66"/>
      <c r="I32" s="66"/>
      <c r="J32" s="66"/>
      <c r="K32" s="66"/>
      <c r="L32" s="66"/>
      <c r="M32" s="66"/>
      <c r="N32" s="66"/>
      <c r="O32" s="66"/>
      <c r="P32" s="66"/>
      <c r="Q32" s="66"/>
      <c r="R32" s="66"/>
      <c r="S32" s="68"/>
      <c r="T32" s="68"/>
    </row>
    <row r="33" spans="2:20" ht="15.75" x14ac:dyDescent="0.3">
      <c r="B33" s="70"/>
      <c r="C33" s="69"/>
      <c r="D33" s="66"/>
      <c r="E33" s="66"/>
      <c r="F33" s="66"/>
      <c r="G33" s="66"/>
      <c r="H33" s="66"/>
      <c r="I33" s="66"/>
      <c r="J33" s="66"/>
      <c r="K33" s="66"/>
      <c r="L33" s="66"/>
      <c r="M33" s="66"/>
      <c r="N33" s="66"/>
      <c r="O33" s="66"/>
      <c r="P33" s="66"/>
      <c r="Q33" s="66"/>
      <c r="R33" s="66"/>
      <c r="S33" s="68"/>
      <c r="T33" s="68"/>
    </row>
    <row r="34" spans="2:20" ht="15.75" x14ac:dyDescent="0.3">
      <c r="B34" s="70"/>
      <c r="C34" s="69"/>
      <c r="D34" s="66"/>
      <c r="E34" s="66"/>
      <c r="F34" s="66"/>
      <c r="G34" s="66"/>
      <c r="H34" s="66"/>
      <c r="I34" s="66"/>
      <c r="J34" s="66"/>
      <c r="K34" s="66"/>
      <c r="L34" s="66"/>
      <c r="M34" s="66"/>
      <c r="N34" s="76"/>
      <c r="O34" s="66"/>
      <c r="P34" s="66"/>
      <c r="Q34" s="66"/>
      <c r="R34" s="66"/>
      <c r="S34" s="68"/>
      <c r="T34" s="68"/>
    </row>
    <row r="35" spans="2:20" ht="15.75" x14ac:dyDescent="0.3">
      <c r="B35" s="70"/>
      <c r="C35" s="69"/>
      <c r="D35" s="66"/>
      <c r="E35" s="66"/>
      <c r="F35" s="66"/>
      <c r="G35" s="66"/>
      <c r="H35" s="66"/>
      <c r="I35" s="66"/>
      <c r="J35" s="66"/>
      <c r="K35" s="66"/>
      <c r="L35" s="66"/>
      <c r="M35" s="66"/>
      <c r="N35" s="66"/>
      <c r="O35" s="66"/>
      <c r="P35" s="66"/>
      <c r="Q35" s="66"/>
      <c r="R35" s="66"/>
      <c r="S35" s="68"/>
      <c r="T35" s="68"/>
    </row>
    <row r="36" spans="2:20" ht="15.75" x14ac:dyDescent="0.3">
      <c r="B36" s="70"/>
      <c r="C36" s="69"/>
      <c r="D36" s="66"/>
      <c r="E36" s="66"/>
      <c r="F36" s="66"/>
      <c r="G36" s="66"/>
      <c r="H36" s="66"/>
      <c r="I36" s="66"/>
      <c r="J36" s="66"/>
      <c r="K36" s="66"/>
      <c r="L36" s="66"/>
      <c r="M36" s="66"/>
      <c r="N36" s="66"/>
      <c r="O36" s="66"/>
      <c r="P36" s="66"/>
      <c r="Q36" s="66"/>
      <c r="R36" s="66"/>
      <c r="S36" s="68"/>
      <c r="T36" s="68"/>
    </row>
    <row r="37" spans="2:20" ht="15.75" x14ac:dyDescent="0.3">
      <c r="B37" s="77"/>
      <c r="C37" s="77"/>
      <c r="D37" s="66"/>
      <c r="E37" s="77"/>
      <c r="F37" s="77"/>
      <c r="G37" s="77"/>
      <c r="H37" s="77"/>
      <c r="I37" s="77"/>
      <c r="J37" s="77"/>
      <c r="K37" s="77"/>
      <c r="L37" s="77"/>
      <c r="M37" s="77"/>
      <c r="N37" s="77"/>
      <c r="O37" s="77"/>
      <c r="P37" s="77"/>
      <c r="Q37" s="77"/>
      <c r="R37" s="77"/>
      <c r="S37" s="77"/>
      <c r="T37" s="77"/>
    </row>
    <row r="38" spans="2:20" ht="15.75" x14ac:dyDescent="0.3">
      <c r="D38" s="66"/>
    </row>
    <row r="39" spans="2:20" ht="15.75" x14ac:dyDescent="0.3">
      <c r="D39" s="77"/>
    </row>
  </sheetData>
  <mergeCells count="1">
    <mergeCell ref="E13:J13"/>
  </mergeCells>
  <conditionalFormatting sqref="E13:J13">
    <cfRule type="containsText" dxfId="1" priority="1" stopIfTrue="1" operator="containsText" text="ETHANOL">
      <formula>NOT(ISERROR(SEARCH("ETHANOL",E13)))</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CAFD2-9AA9-4180-976D-E100BAB8CA91}">
  <sheetPr codeName="Sheet1"/>
  <dimension ref="A1:T39"/>
  <sheetViews>
    <sheetView workbookViewId="0"/>
  </sheetViews>
  <sheetFormatPr defaultRowHeight="15" x14ac:dyDescent="0.25"/>
  <cols>
    <col min="1" max="16384" width="9.140625" style="1"/>
  </cols>
  <sheetData>
    <row r="1" spans="1:20" x14ac:dyDescent="0.25">
      <c r="A1" s="1" t="s">
        <v>25</v>
      </c>
    </row>
    <row r="12" spans="1:20" x14ac:dyDescent="0.25">
      <c r="B12" s="2" t="s">
        <v>24</v>
      </c>
      <c r="C12" s="56"/>
      <c r="D12" s="56"/>
    </row>
    <row r="13" spans="1:20" ht="15.75" x14ac:dyDescent="0.3">
      <c r="B13" s="57">
        <v>10</v>
      </c>
      <c r="C13" s="58"/>
      <c r="D13" s="59"/>
      <c r="E13" s="80" t="str">
        <f>IF(_ETH1&lt;0,"** ETHANOL CONTENT MUST BE BETWEEN 0 AND 100 **",IF(_ETH1&gt;100,"** ETHANOL CONTENT MUST BE BETWEEN 0 AND 100 **",""))</f>
        <v/>
      </c>
      <c r="F13" s="81"/>
      <c r="G13" s="81"/>
      <c r="H13" s="81"/>
      <c r="I13" s="81"/>
      <c r="J13" s="81"/>
    </row>
    <row r="14" spans="1:20" x14ac:dyDescent="0.25">
      <c r="B14" s="60"/>
      <c r="C14" s="58"/>
      <c r="D14" s="59"/>
    </row>
    <row r="15" spans="1:20" ht="15.75" x14ac:dyDescent="0.3">
      <c r="B15" s="2" t="s">
        <v>0</v>
      </c>
      <c r="C15" s="2"/>
      <c r="D15" s="2"/>
      <c r="E15" s="3"/>
      <c r="F15" s="3"/>
      <c r="G15" s="2" t="s">
        <v>1</v>
      </c>
      <c r="H15" s="4"/>
      <c r="I15" s="3"/>
      <c r="J15" s="3"/>
      <c r="K15" s="3"/>
      <c r="L15" s="2" t="s">
        <v>2</v>
      </c>
      <c r="M15" s="4"/>
      <c r="N15" s="3"/>
      <c r="O15" s="3"/>
      <c r="P15" s="3"/>
      <c r="Q15" s="2" t="s">
        <v>3</v>
      </c>
      <c r="R15" s="3"/>
      <c r="S15" s="5"/>
      <c r="T15" s="5"/>
    </row>
    <row r="16" spans="1:20" ht="15.75" x14ac:dyDescent="0.3">
      <c r="B16" s="2" t="s">
        <v>4</v>
      </c>
      <c r="C16" s="2"/>
      <c r="D16" s="2"/>
      <c r="E16" s="6">
        <v>5.0842960967467688E-5</v>
      </c>
      <c r="F16" s="3"/>
      <c r="G16" s="22">
        <v>150</v>
      </c>
      <c r="H16" s="8">
        <v>1.6203014799676219</v>
      </c>
      <c r="I16" s="3"/>
      <c r="J16" s="3"/>
      <c r="K16" s="3"/>
      <c r="L16" s="22">
        <v>150</v>
      </c>
      <c r="M16" s="8">
        <v>1.7890094670649175</v>
      </c>
      <c r="N16" s="3"/>
      <c r="O16" s="3"/>
      <c r="P16" s="3"/>
      <c r="Q16" s="9">
        <v>200</v>
      </c>
      <c r="R16" s="7">
        <v>1</v>
      </c>
      <c r="S16" s="5"/>
      <c r="T16" s="5"/>
    </row>
    <row r="17" spans="2:20" ht="15.75" x14ac:dyDescent="0.3">
      <c r="B17" s="2" t="s">
        <v>5</v>
      </c>
      <c r="C17" s="2"/>
      <c r="D17" s="2"/>
      <c r="E17" s="10">
        <v>3.6670338846374696E-2</v>
      </c>
      <c r="F17" s="3"/>
      <c r="G17" s="23">
        <v>100.249</v>
      </c>
      <c r="H17" s="12">
        <v>1.4782794946485478</v>
      </c>
      <c r="I17" s="3"/>
      <c r="J17" s="3"/>
      <c r="K17" s="3"/>
      <c r="L17" s="23">
        <v>100.249</v>
      </c>
      <c r="M17" s="12">
        <v>1.5746152652404366</v>
      </c>
      <c r="N17" s="3"/>
      <c r="O17" s="3"/>
      <c r="P17" s="3"/>
      <c r="Q17" s="13">
        <v>150</v>
      </c>
      <c r="R17" s="11">
        <v>1</v>
      </c>
      <c r="S17" s="5"/>
      <c r="T17" s="5"/>
    </row>
    <row r="18" spans="2:20" ht="15.75" x14ac:dyDescent="0.3">
      <c r="B18" s="2" t="s">
        <v>6</v>
      </c>
      <c r="C18" s="2"/>
      <c r="D18" s="2"/>
      <c r="E18" s="10">
        <v>3.3446355512572003E-2</v>
      </c>
      <c r="F18" s="3"/>
      <c r="G18" s="23">
        <v>66.998999999999995</v>
      </c>
      <c r="H18" s="12">
        <v>1.2412923951916157</v>
      </c>
      <c r="I18" s="3"/>
      <c r="J18" s="3"/>
      <c r="K18" s="3"/>
      <c r="L18" s="23">
        <v>66.998999999999995</v>
      </c>
      <c r="M18" s="12">
        <v>1.2726555709055676</v>
      </c>
      <c r="N18" s="3"/>
      <c r="O18" s="3"/>
      <c r="P18" s="3"/>
      <c r="Q18" s="13">
        <v>100</v>
      </c>
      <c r="R18" s="11">
        <v>1</v>
      </c>
      <c r="S18" s="5"/>
      <c r="T18" s="5"/>
    </row>
    <row r="19" spans="2:20" ht="15.75" x14ac:dyDescent="0.3">
      <c r="B19" s="2" t="s">
        <v>7</v>
      </c>
      <c r="C19" s="2"/>
      <c r="D19" s="2"/>
      <c r="E19" s="14">
        <v>1.25E-4</v>
      </c>
      <c r="F19" s="3"/>
      <c r="G19" s="23">
        <v>44.777000000000001</v>
      </c>
      <c r="H19" s="12">
        <v>1</v>
      </c>
      <c r="I19" s="3"/>
      <c r="J19" s="3"/>
      <c r="K19" s="3"/>
      <c r="L19" s="23">
        <v>44.777000000000001</v>
      </c>
      <c r="M19" s="12">
        <v>1</v>
      </c>
      <c r="N19" s="3"/>
      <c r="O19" s="3"/>
      <c r="P19" s="3"/>
      <c r="Q19" s="13">
        <v>50</v>
      </c>
      <c r="R19" s="11">
        <v>1</v>
      </c>
      <c r="S19" s="5"/>
      <c r="T19" s="5"/>
    </row>
    <row r="20" spans="2:20" ht="15.75" x14ac:dyDescent="0.3">
      <c r="B20" s="15"/>
      <c r="C20" s="15"/>
      <c r="D20" s="15"/>
      <c r="E20" s="15"/>
      <c r="F20" s="3"/>
      <c r="G20" s="23">
        <v>29.925999999999998</v>
      </c>
      <c r="H20" s="12">
        <v>0.79589340818586829</v>
      </c>
      <c r="I20" s="3"/>
      <c r="J20" s="3"/>
      <c r="K20" s="3"/>
      <c r="L20" s="23">
        <v>29.925999999999998</v>
      </c>
      <c r="M20" s="12">
        <v>0.78612944234141979</v>
      </c>
      <c r="N20" s="3"/>
      <c r="O20" s="3"/>
      <c r="P20" s="3"/>
      <c r="Q20" s="16">
        <v>0</v>
      </c>
      <c r="R20" s="17">
        <v>1</v>
      </c>
      <c r="S20" s="5"/>
      <c r="T20" s="5"/>
    </row>
    <row r="21" spans="2:20" ht="15.75" x14ac:dyDescent="0.3">
      <c r="B21" s="2" t="s">
        <v>8</v>
      </c>
      <c r="C21" s="3"/>
      <c r="D21" s="3"/>
      <c r="E21" s="18">
        <f>Math!I5</f>
        <v>14.076999999999998</v>
      </c>
      <c r="F21" s="3"/>
      <c r="G21" s="25">
        <v>20</v>
      </c>
      <c r="H21" s="19">
        <v>0.63852137006093779</v>
      </c>
      <c r="I21" s="3"/>
      <c r="J21" s="3"/>
      <c r="K21" s="3"/>
      <c r="L21" s="25">
        <v>20</v>
      </c>
      <c r="M21" s="19">
        <v>0.62896954277673678</v>
      </c>
      <c r="N21" s="3"/>
      <c r="O21" s="3"/>
      <c r="P21" s="3"/>
      <c r="Q21" s="3"/>
      <c r="R21" s="3"/>
      <c r="S21" s="5"/>
      <c r="T21" s="5"/>
    </row>
    <row r="22" spans="2:20" ht="15.75" x14ac:dyDescent="0.3">
      <c r="E22" s="3"/>
      <c r="F22" s="3"/>
      <c r="G22" s="20"/>
      <c r="H22" s="21"/>
      <c r="I22" s="3"/>
      <c r="J22" s="3"/>
      <c r="K22" s="3"/>
      <c r="L22" s="20"/>
      <c r="M22" s="21"/>
      <c r="N22" s="3"/>
      <c r="O22" s="3"/>
      <c r="P22" s="3"/>
      <c r="Q22" s="3"/>
      <c r="R22" s="3"/>
      <c r="S22" s="5"/>
      <c r="T22" s="5"/>
    </row>
    <row r="23" spans="2:20" ht="15.75" x14ac:dyDescent="0.3">
      <c r="E23" s="3"/>
      <c r="F23" s="3"/>
      <c r="G23" s="3"/>
      <c r="H23" s="3"/>
      <c r="I23" s="3"/>
      <c r="J23" s="3"/>
      <c r="K23" s="3"/>
      <c r="L23" s="3"/>
      <c r="M23" s="3"/>
      <c r="N23" s="3"/>
      <c r="O23" s="3"/>
      <c r="P23" s="3"/>
      <c r="Q23" s="3"/>
      <c r="R23" s="3"/>
      <c r="S23" s="5"/>
      <c r="T23" s="5"/>
    </row>
    <row r="24" spans="2:20" ht="15.75" x14ac:dyDescent="0.3">
      <c r="B24" s="2" t="s">
        <v>9</v>
      </c>
      <c r="C24" s="4"/>
      <c r="D24" s="3"/>
      <c r="E24" s="3"/>
      <c r="F24" s="3"/>
      <c r="G24" s="2" t="s">
        <v>10</v>
      </c>
      <c r="H24" s="4"/>
      <c r="I24" s="3"/>
      <c r="J24" s="3"/>
      <c r="K24" s="3"/>
      <c r="L24" s="2" t="s">
        <v>11</v>
      </c>
      <c r="M24" s="4"/>
      <c r="N24" s="3"/>
      <c r="O24" s="3"/>
      <c r="P24" s="3"/>
      <c r="Q24" s="2" t="s">
        <v>12</v>
      </c>
      <c r="R24" s="3"/>
      <c r="S24" s="5"/>
      <c r="T24" s="5"/>
    </row>
    <row r="25" spans="2:20" ht="15.75" x14ac:dyDescent="0.3">
      <c r="B25" s="22">
        <v>15</v>
      </c>
      <c r="C25" s="6">
        <v>9.7300000000000002E-4</v>
      </c>
      <c r="D25" s="3"/>
      <c r="E25" s="3"/>
      <c r="F25" s="3"/>
      <c r="G25" s="22">
        <v>150</v>
      </c>
      <c r="H25" s="8">
        <v>1.3122801018314905</v>
      </c>
      <c r="I25" s="3"/>
      <c r="J25" s="3"/>
      <c r="K25" s="3"/>
      <c r="L25" s="22">
        <v>150</v>
      </c>
      <c r="M25" s="8">
        <v>1.6466478737956411</v>
      </c>
      <c r="N25" s="3"/>
      <c r="O25" s="3"/>
      <c r="P25" s="3"/>
      <c r="Q25" s="9">
        <v>200</v>
      </c>
      <c r="R25" s="7">
        <v>0.95555999999999996</v>
      </c>
      <c r="S25" s="5"/>
      <c r="T25" s="5"/>
    </row>
    <row r="26" spans="2:20" ht="15.75" x14ac:dyDescent="0.3">
      <c r="B26" s="23">
        <v>14.5</v>
      </c>
      <c r="C26" s="10">
        <v>1.016E-3</v>
      </c>
      <c r="D26" s="3"/>
      <c r="E26" s="3"/>
      <c r="F26" s="3"/>
      <c r="G26" s="23">
        <v>100.249</v>
      </c>
      <c r="H26" s="12">
        <v>1.174405088634884</v>
      </c>
      <c r="I26" s="3"/>
      <c r="J26" s="3"/>
      <c r="K26" s="3"/>
      <c r="L26" s="23">
        <v>107.21299999999999</v>
      </c>
      <c r="M26" s="12">
        <v>1.3193142779010525</v>
      </c>
      <c r="N26" s="3"/>
      <c r="O26" s="3"/>
      <c r="P26" s="3"/>
      <c r="Q26" s="13">
        <v>150</v>
      </c>
      <c r="R26" s="11">
        <v>0.98333000000000004</v>
      </c>
      <c r="S26" s="5"/>
      <c r="T26" s="5"/>
    </row>
    <row r="27" spans="2:20" ht="15.75" x14ac:dyDescent="0.3">
      <c r="B27" s="23">
        <v>14</v>
      </c>
      <c r="C27" s="10">
        <v>1.06E-3</v>
      </c>
      <c r="D27" s="3"/>
      <c r="E27" s="3"/>
      <c r="F27" s="3"/>
      <c r="G27" s="23">
        <v>66.998999999999995</v>
      </c>
      <c r="H27" s="12">
        <v>1.0724801432483857</v>
      </c>
      <c r="I27" s="3"/>
      <c r="J27" s="3"/>
      <c r="K27" s="3"/>
      <c r="L27" s="23">
        <v>76.631</v>
      </c>
      <c r="M27" s="12">
        <v>1.1221397985497543</v>
      </c>
      <c r="N27" s="3"/>
      <c r="O27" s="3"/>
      <c r="P27" s="3"/>
      <c r="Q27" s="13">
        <v>100</v>
      </c>
      <c r="R27" s="11">
        <v>1.01111</v>
      </c>
      <c r="S27" s="5"/>
      <c r="T27" s="5"/>
    </row>
    <row r="28" spans="2:20" ht="15.75" x14ac:dyDescent="0.3">
      <c r="B28" s="23">
        <v>13.5</v>
      </c>
      <c r="C28" s="10">
        <v>1.121E-3</v>
      </c>
      <c r="D28" s="3"/>
      <c r="E28" s="3"/>
      <c r="F28" s="3"/>
      <c r="G28" s="23">
        <v>44.777000000000001</v>
      </c>
      <c r="H28" s="12">
        <v>1</v>
      </c>
      <c r="I28" s="3"/>
      <c r="J28" s="3"/>
      <c r="K28" s="3"/>
      <c r="L28" s="23">
        <v>54.771999999999998</v>
      </c>
      <c r="M28" s="12">
        <v>1</v>
      </c>
      <c r="N28" s="3"/>
      <c r="O28" s="3"/>
      <c r="P28" s="3"/>
      <c r="Q28" s="13">
        <v>50</v>
      </c>
      <c r="R28" s="11">
        <v>1.0388900000000001</v>
      </c>
      <c r="S28" s="5"/>
      <c r="T28" s="5"/>
    </row>
    <row r="29" spans="2:20" ht="15.75" x14ac:dyDescent="0.3">
      <c r="B29" s="23">
        <v>13</v>
      </c>
      <c r="C29" s="10">
        <v>1.1819999999999999E-3</v>
      </c>
      <c r="D29" s="3"/>
      <c r="E29" s="3"/>
      <c r="F29" s="3"/>
      <c r="G29" s="23">
        <v>29.925999999999998</v>
      </c>
      <c r="H29" s="12">
        <v>0.94961000990640465</v>
      </c>
      <c r="I29" s="3"/>
      <c r="J29" s="3"/>
      <c r="K29" s="3"/>
      <c r="L29" s="23">
        <v>39.149000000000001</v>
      </c>
      <c r="M29" s="12">
        <v>0.92230534530958097</v>
      </c>
      <c r="N29" s="3"/>
      <c r="O29" s="3"/>
      <c r="P29" s="3"/>
      <c r="Q29" s="16">
        <v>0</v>
      </c>
      <c r="R29" s="17">
        <v>1.06667</v>
      </c>
      <c r="S29" s="5"/>
      <c r="T29" s="5"/>
    </row>
    <row r="30" spans="2:20" ht="15.75" x14ac:dyDescent="0.3">
      <c r="B30" s="23">
        <v>12</v>
      </c>
      <c r="C30" s="10">
        <v>1.304E-3</v>
      </c>
      <c r="D30" s="3"/>
      <c r="E30" s="3"/>
      <c r="F30" s="3"/>
      <c r="G30" s="25">
        <v>20</v>
      </c>
      <c r="H30" s="19">
        <v>0.91504311747834244</v>
      </c>
      <c r="I30" s="3"/>
      <c r="J30" s="3"/>
      <c r="K30" s="3"/>
      <c r="L30" s="23">
        <v>27.981999999999999</v>
      </c>
      <c r="M30" s="12">
        <v>0.87167566196365664</v>
      </c>
      <c r="N30" s="3"/>
      <c r="O30" s="3"/>
      <c r="P30" s="3"/>
      <c r="Q30" s="3"/>
      <c r="R30" s="3"/>
      <c r="S30" s="5"/>
      <c r="T30" s="5"/>
    </row>
    <row r="31" spans="2:20" ht="15.75" x14ac:dyDescent="0.3">
      <c r="B31" s="23">
        <v>11</v>
      </c>
      <c r="C31" s="10">
        <v>1.5049999999999998E-3</v>
      </c>
      <c r="D31" s="3"/>
      <c r="E31" s="3"/>
      <c r="F31" s="3"/>
      <c r="G31" s="3"/>
      <c r="H31" s="3"/>
      <c r="I31" s="3"/>
      <c r="J31" s="3"/>
      <c r="K31" s="3"/>
      <c r="L31" s="25">
        <v>20</v>
      </c>
      <c r="M31" s="19">
        <v>0.83799230976754369</v>
      </c>
      <c r="N31" s="3"/>
      <c r="O31" s="3"/>
      <c r="P31" s="3"/>
      <c r="Q31" s="3"/>
      <c r="R31" s="3"/>
      <c r="S31" s="5"/>
      <c r="T31" s="5"/>
    </row>
    <row r="32" spans="2:20" ht="15.75" x14ac:dyDescent="0.3">
      <c r="B32" s="23">
        <v>10</v>
      </c>
      <c r="C32" s="10">
        <v>1.7060000000000001E-3</v>
      </c>
      <c r="D32" s="3"/>
      <c r="E32" s="3"/>
      <c r="F32" s="3"/>
      <c r="G32" s="3"/>
      <c r="H32" s="3"/>
      <c r="I32" s="3"/>
      <c r="J32" s="3"/>
      <c r="K32" s="3"/>
      <c r="L32" s="3"/>
      <c r="M32" s="3"/>
      <c r="N32" s="3"/>
      <c r="O32" s="3"/>
      <c r="P32" s="3"/>
      <c r="Q32" s="3"/>
      <c r="R32" s="3"/>
      <c r="S32" s="5"/>
      <c r="T32" s="5"/>
    </row>
    <row r="33" spans="2:20" ht="15.75" x14ac:dyDescent="0.3">
      <c r="B33" s="23">
        <v>9</v>
      </c>
      <c r="C33" s="10">
        <v>2.0839999999999999E-3</v>
      </c>
      <c r="D33" s="3"/>
      <c r="E33" s="3"/>
      <c r="F33" s="3"/>
      <c r="G33" s="3"/>
      <c r="H33" s="3"/>
      <c r="I33" s="3"/>
      <c r="J33" s="3"/>
      <c r="K33" s="3"/>
      <c r="L33" s="3"/>
      <c r="M33" s="3"/>
      <c r="N33" s="3"/>
      <c r="O33" s="3"/>
      <c r="P33" s="3"/>
      <c r="Q33" s="3"/>
      <c r="R33" s="3"/>
      <c r="S33" s="5"/>
      <c r="T33" s="5"/>
    </row>
    <row r="34" spans="2:20" ht="15.75" x14ac:dyDescent="0.3">
      <c r="B34" s="23">
        <v>8</v>
      </c>
      <c r="C34" s="10">
        <v>2.4609999999999996E-3</v>
      </c>
      <c r="D34" s="3"/>
      <c r="E34" s="3"/>
      <c r="F34" s="3"/>
      <c r="G34" s="3"/>
      <c r="H34" s="3"/>
      <c r="I34" s="3"/>
      <c r="J34" s="3"/>
      <c r="K34" s="3"/>
      <c r="L34" s="3"/>
      <c r="M34" s="3"/>
      <c r="N34" s="24"/>
      <c r="O34" s="3"/>
      <c r="P34" s="3"/>
      <c r="Q34" s="3"/>
      <c r="R34" s="3"/>
      <c r="S34" s="5"/>
      <c r="T34" s="5"/>
    </row>
    <row r="35" spans="2:20" ht="15.75" x14ac:dyDescent="0.3">
      <c r="B35" s="23">
        <v>7</v>
      </c>
      <c r="C35" s="10">
        <v>2.9380000000000001E-3</v>
      </c>
      <c r="D35" s="3"/>
      <c r="E35" s="3"/>
      <c r="F35" s="3"/>
      <c r="G35" s="3"/>
      <c r="H35" s="3"/>
      <c r="I35" s="3"/>
      <c r="J35" s="3"/>
      <c r="K35" s="3"/>
      <c r="L35" s="3"/>
      <c r="M35" s="3"/>
      <c r="N35" s="3"/>
      <c r="O35" s="3"/>
      <c r="P35" s="3"/>
      <c r="Q35" s="3"/>
      <c r="R35" s="3"/>
      <c r="S35" s="5"/>
      <c r="T35" s="5"/>
    </row>
    <row r="36" spans="2:20" ht="15.75" x14ac:dyDescent="0.3">
      <c r="B36" s="25">
        <v>6</v>
      </c>
      <c r="C36" s="14">
        <v>3.4139999999999999E-3</v>
      </c>
      <c r="D36" s="3"/>
      <c r="E36" s="3"/>
      <c r="F36" s="3"/>
      <c r="G36" s="3"/>
      <c r="H36" s="3"/>
      <c r="I36" s="3"/>
      <c r="J36" s="3"/>
      <c r="K36" s="3"/>
      <c r="L36" s="3"/>
      <c r="M36" s="3"/>
      <c r="N36" s="3"/>
      <c r="O36" s="3"/>
      <c r="P36" s="3"/>
      <c r="Q36" s="3"/>
      <c r="R36" s="3"/>
      <c r="S36" s="5"/>
      <c r="T36" s="5"/>
    </row>
    <row r="37" spans="2:20" ht="15.75" x14ac:dyDescent="0.3">
      <c r="B37" s="26"/>
      <c r="C37" s="26"/>
      <c r="D37" s="3"/>
      <c r="E37" s="26"/>
      <c r="F37" s="26"/>
      <c r="G37" s="26"/>
      <c r="H37" s="26"/>
      <c r="I37" s="26"/>
      <c r="J37" s="26"/>
      <c r="K37" s="26"/>
      <c r="L37" s="26"/>
      <c r="M37" s="26"/>
      <c r="N37" s="26"/>
      <c r="O37" s="26"/>
      <c r="P37" s="26"/>
      <c r="Q37" s="26"/>
      <c r="R37" s="26"/>
      <c r="S37" s="26"/>
      <c r="T37" s="26"/>
    </row>
    <row r="38" spans="2:20" ht="15.75" x14ac:dyDescent="0.3">
      <c r="D38" s="3"/>
    </row>
    <row r="39" spans="2:20" ht="15.75" x14ac:dyDescent="0.3">
      <c r="D39" s="26"/>
    </row>
  </sheetData>
  <mergeCells count="1">
    <mergeCell ref="E13:J13"/>
  </mergeCells>
  <conditionalFormatting sqref="E13:J13">
    <cfRule type="containsText" dxfId="0" priority="1" stopIfTrue="1" operator="containsText" text="ETHANOL">
      <formula>NOT(ISERROR(SEARCH("ETHANOL",E13)))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0EFE0-C49D-4751-AF86-CF01B564354C}">
  <sheetPr codeName="Sheet2"/>
  <dimension ref="B3:J10"/>
  <sheetViews>
    <sheetView workbookViewId="0">
      <selection activeCell="D7" sqref="D7"/>
    </sheetView>
  </sheetViews>
  <sheetFormatPr defaultRowHeight="15" x14ac:dyDescent="0.25"/>
  <sheetData>
    <row r="3" spans="2:10" x14ac:dyDescent="0.25">
      <c r="B3" s="27"/>
      <c r="C3" s="28" t="s">
        <v>13</v>
      </c>
      <c r="D3" s="29"/>
      <c r="E3" s="30"/>
      <c r="F3" s="31"/>
      <c r="G3" s="29"/>
      <c r="H3" s="29"/>
      <c r="I3" s="29"/>
      <c r="J3" s="32"/>
    </row>
    <row r="4" spans="2:10" x14ac:dyDescent="0.25">
      <c r="B4" s="33" t="s">
        <v>14</v>
      </c>
      <c r="C4" s="34">
        <v>0</v>
      </c>
      <c r="D4" s="35">
        <v>14.64</v>
      </c>
      <c r="E4" s="36"/>
      <c r="F4" s="37" t="s">
        <v>15</v>
      </c>
      <c r="G4" s="37">
        <f>SLOPE(D4:D5,C4:C5)</f>
        <v>-5.6300000000000003E-2</v>
      </c>
      <c r="H4" s="31"/>
      <c r="I4" s="38" t="s">
        <v>16</v>
      </c>
      <c r="J4" s="39"/>
    </row>
    <row r="5" spans="2:10" x14ac:dyDescent="0.25">
      <c r="B5" s="40" t="s">
        <v>17</v>
      </c>
      <c r="C5" s="34">
        <v>100</v>
      </c>
      <c r="D5" s="35">
        <v>9.01</v>
      </c>
      <c r="E5" s="36"/>
      <c r="F5" s="37" t="s">
        <v>18</v>
      </c>
      <c r="G5" s="37">
        <f>INTERCEPT(D4:D5,C4:C5)</f>
        <v>14.639999999999999</v>
      </c>
      <c r="H5" s="31"/>
      <c r="I5" s="41">
        <f>IF(_ETH1="METH",D7,IF(_ETH1&lt;0,"ERROR",IF(_ETH1&gt;100,"ERROR",G7)))</f>
        <v>14.076999999999998</v>
      </c>
      <c r="J5" s="39"/>
    </row>
    <row r="6" spans="2:10" x14ac:dyDescent="0.25">
      <c r="B6" s="42"/>
      <c r="C6" s="36"/>
      <c r="D6" s="36"/>
      <c r="E6" s="36"/>
      <c r="F6" s="36"/>
      <c r="G6" s="36"/>
      <c r="H6" s="36"/>
      <c r="I6" s="43" t="s">
        <v>19</v>
      </c>
      <c r="J6" s="39"/>
    </row>
    <row r="7" spans="2:10" x14ac:dyDescent="0.25">
      <c r="B7" s="44" t="s">
        <v>20</v>
      </c>
      <c r="C7" s="45" t="s">
        <v>21</v>
      </c>
      <c r="D7" s="46">
        <v>6.4</v>
      </c>
      <c r="E7" s="36"/>
      <c r="F7" s="37" t="s">
        <v>22</v>
      </c>
      <c r="G7" s="35">
        <f>G5+G4*_ETH1</f>
        <v>14.076999999999998</v>
      </c>
      <c r="H7" s="36"/>
      <c r="I7" s="41">
        <f>IF(_ETH2="METH",D7,IF(_ETH2&lt;0,"ERROR",IF(_ETH2&gt;100,"ERROR",G8)))</f>
        <v>14.076999999999998</v>
      </c>
      <c r="J7" s="39"/>
    </row>
    <row r="8" spans="2:10" x14ac:dyDescent="0.25">
      <c r="B8" s="47"/>
      <c r="C8" s="48"/>
      <c r="D8" s="49"/>
      <c r="E8" s="36"/>
      <c r="F8" s="37" t="s">
        <v>23</v>
      </c>
      <c r="G8" s="35">
        <f>G5+G4*_ETH2</f>
        <v>14.076999999999998</v>
      </c>
      <c r="H8" s="36"/>
      <c r="I8" s="36"/>
      <c r="J8" s="39"/>
    </row>
    <row r="9" spans="2:10" x14ac:dyDescent="0.25">
      <c r="B9" s="47"/>
      <c r="C9" s="48"/>
      <c r="D9" s="49"/>
      <c r="E9" s="36"/>
      <c r="F9" s="31"/>
      <c r="G9" s="31"/>
      <c r="H9" s="36"/>
      <c r="I9" s="36"/>
      <c r="J9" s="39"/>
    </row>
    <row r="10" spans="2:10" x14ac:dyDescent="0.25">
      <c r="B10" s="50"/>
      <c r="C10" s="51"/>
      <c r="D10" s="51"/>
      <c r="E10" s="52"/>
      <c r="F10" s="52"/>
      <c r="G10" s="53"/>
      <c r="H10" s="52"/>
      <c r="I10" s="54"/>
      <c r="J10" s="55"/>
    </row>
  </sheetData>
  <sheetProtection algorithmName="SHA-512" hashValue="6le0suXXsxIvSrAs/Om1wLfbyuqEWNF5SexqEShr7y//DAfTM4v4CLL4/M16yE+WsIsiTR5IXrs5TXfmpUSNVQ==" saltValue="rSLTHYtE7jvDV84JLeL+9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A2B18146E040248A0E43CF7D9D9B2B8" ma:contentTypeVersion="2" ma:contentTypeDescription="Create a new document." ma:contentTypeScope="" ma:versionID="1e32a00d257ab8a730bc74d880c7aa60">
  <xsd:schema xmlns:xsd="http://www.w3.org/2001/XMLSchema" xmlns:xs="http://www.w3.org/2001/XMLSchema" xmlns:p="http://schemas.microsoft.com/office/2006/metadata/properties" xmlns:ns3="f94f02af-8913-4c4b-ba2e-c10cf9788891" targetNamespace="http://schemas.microsoft.com/office/2006/metadata/properties" ma:root="true" ma:fieldsID="e0671e6a376cf801429cc959feb4262b" ns3:_="">
    <xsd:import namespace="f94f02af-8913-4c4b-ba2e-c10cf9788891"/>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f02af-8913-4c4b-ba2e-c10cf97888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C6A92B-6441-4213-A2F9-9CFEC3E81D1C}">
  <ds:schemaRefs>
    <ds:schemaRef ds:uri="http://purl.org/dc/elements/1.1/"/>
    <ds:schemaRef ds:uri="http://www.w3.org/XML/1998/namespace"/>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f94f02af-8913-4c4b-ba2e-c10cf9788891"/>
    <ds:schemaRef ds:uri="http://purl.org/dc/terms/"/>
  </ds:schemaRefs>
</ds:datastoreItem>
</file>

<file path=customXml/itemProps2.xml><?xml version="1.0" encoding="utf-8"?>
<ds:datastoreItem xmlns:ds="http://schemas.openxmlformats.org/officeDocument/2006/customXml" ds:itemID="{30B6DA6C-FF49-46BE-BC79-E0045EA981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4f02af-8913-4c4b-ba2e-c10cf9788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CCDF7F-5030-40F3-80C6-2814D4834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Stock Fuel System</vt:lpstr>
      <vt:lpstr>Notes!_ETH1</vt:lpstr>
      <vt:lpstr>_ETH1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Gaurav Wadhwa</dc:creator>
  <cp:lastModifiedBy>Stuart</cp:lastModifiedBy>
  <dcterms:created xsi:type="dcterms:W3CDTF">2020-09-04T19:33:53Z</dcterms:created>
  <dcterms:modified xsi:type="dcterms:W3CDTF">2020-10-01T21:37:34Z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0x0101004A2B18146E040248A0E43CF7D9D9B2B8</vt:lpwstr>
  </property>
</Properties>
</file>