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7268" windowHeight="13932" activeTab="0"/>
  </bookViews>
  <sheets>
    <sheet name="Haltech Elite" sheetId="1" r:id="rId1"/>
    <sheet name="Change Log" sheetId="2" r:id="rId2"/>
    <sheet name="Background Math" sheetId="3" state="veryHidden" r:id="rId3"/>
  </sheets>
  <externalReferences>
    <externalReference r:id="rId6"/>
  </externalReferences>
  <definedNames>
    <definedName name="_xlfn.IFERROR" hidden="1">#NAME?</definedName>
    <definedName name="DT">'Background Math'!#REF!</definedName>
    <definedName name="Flow">'Background Math'!#REF!</definedName>
    <definedName name="FP">'Background Math'!$I$4</definedName>
    <definedName name="FPIN">'Background Math'!$D$6:$H$6</definedName>
    <definedName name="FPX">'Haltech Elite'!$B$14</definedName>
  </definedNames>
  <calcPr fullCalcOnLoad="1"/>
</workbook>
</file>

<file path=xl/sharedStrings.xml><?xml version="1.0" encoding="utf-8"?>
<sst xmlns="http://schemas.openxmlformats.org/spreadsheetml/2006/main" count="15" uniqueCount="12">
  <si>
    <t>OUTPUT</t>
  </si>
  <si>
    <t>Enter Base Fuel Pressure (psid)</t>
  </si>
  <si>
    <t>Current Input Pressure (From Return Sheet)</t>
  </si>
  <si>
    <t>Pressure (error handling)</t>
  </si>
  <si>
    <t>Pressure</t>
  </si>
  <si>
    <t>INJECTOR DYNAMICS</t>
  </si>
  <si>
    <t>(ms)</t>
  </si>
  <si>
    <t>Implementation - JK</t>
  </si>
  <si>
    <t>(Volts)</t>
  </si>
  <si>
    <t>#</t>
  </si>
  <si>
    <t>* 29.0 to 87 psid</t>
  </si>
  <si>
    <t>Fuel - Inj Dead Time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</si>
</sst>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2" fontId="53" fillId="55" borderId="0" xfId="0" applyNumberFormat="1" applyFont="1" applyFill="1" applyBorder="1" applyAlignment="1">
      <alignment vertical="center"/>
    </xf>
    <xf numFmtId="0" fontId="54" fillId="55" borderId="0" xfId="0" applyFont="1" applyFill="1" applyBorder="1" applyAlignment="1">
      <alignment horizontal="center"/>
    </xf>
    <xf numFmtId="166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>
      <alignment/>
    </xf>
    <xf numFmtId="166" fontId="22" fillId="0" borderId="0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4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Alignment="1">
      <alignment horizontal="center"/>
    </xf>
    <xf numFmtId="166" fontId="54" fillId="55" borderId="0" xfId="0" applyNumberFormat="1" applyFont="1" applyFill="1" applyBorder="1" applyAlignment="1" applyProtection="1">
      <alignment horizontal="center"/>
      <protection hidden="1"/>
    </xf>
    <xf numFmtId="0" fontId="20" fillId="55" borderId="0" xfId="0" applyFont="1" applyFill="1" applyAlignment="1" applyProtection="1">
      <alignment/>
      <protection hidden="1"/>
    </xf>
    <xf numFmtId="0" fontId="20" fillId="55" borderId="0" xfId="0" applyFont="1" applyFill="1" applyBorder="1" applyAlignment="1" applyProtection="1">
      <alignment/>
      <protection hidden="1"/>
    </xf>
    <xf numFmtId="0" fontId="60" fillId="55" borderId="0" xfId="0" applyFont="1" applyFill="1" applyAlignment="1">
      <alignment horizontal="center"/>
    </xf>
    <xf numFmtId="0" fontId="53" fillId="55" borderId="0" xfId="0" applyFont="1" applyFill="1" applyBorder="1" applyAlignment="1" applyProtection="1">
      <alignment/>
      <protection hidden="1"/>
    </xf>
    <xf numFmtId="1" fontId="54" fillId="55" borderId="0" xfId="0" applyNumberFormat="1" applyFont="1" applyFill="1" applyBorder="1" applyAlignment="1" applyProtection="1">
      <alignment horizontal="center"/>
      <protection hidden="1"/>
    </xf>
    <xf numFmtId="0" fontId="54" fillId="55" borderId="0" xfId="0" applyFont="1" applyFill="1" applyBorder="1" applyAlignment="1" applyProtection="1">
      <alignment horizontal="left"/>
      <protection hidden="1"/>
    </xf>
    <xf numFmtId="164" fontId="54" fillId="55" borderId="0" xfId="0" applyNumberFormat="1" applyFont="1" applyFill="1" applyBorder="1" applyAlignment="1" applyProtection="1">
      <alignment horizontal="center"/>
      <protection hidden="1"/>
    </xf>
    <xf numFmtId="0" fontId="54" fillId="55" borderId="0" xfId="0" applyFont="1" applyFill="1" applyBorder="1" applyAlignment="1">
      <alignment horizontal="left"/>
    </xf>
    <xf numFmtId="164" fontId="22" fillId="0" borderId="0" xfId="0" applyNumberFormat="1" applyFont="1" applyBorder="1" applyAlignment="1">
      <alignment/>
    </xf>
    <xf numFmtId="0" fontId="54" fillId="55" borderId="0" xfId="0" applyFont="1" applyFill="1" applyAlignment="1" applyProtection="1">
      <alignment horizontal="right"/>
      <protection hidden="1"/>
    </xf>
    <xf numFmtId="164" fontId="22" fillId="0" borderId="0" xfId="0" applyNumberFormat="1" applyFont="1" applyBorder="1" applyAlignment="1" applyProtection="1">
      <alignment horizontal="right"/>
      <protection hidden="1"/>
    </xf>
    <xf numFmtId="164" fontId="22" fillId="0" borderId="0" xfId="0" applyNumberFormat="1" applyFont="1" applyBorder="1" applyAlignment="1">
      <alignment horizontal="right"/>
    </xf>
    <xf numFmtId="164" fontId="22" fillId="0" borderId="0" xfId="0" applyNumberFormat="1" applyFont="1" applyFill="1" applyBorder="1" applyAlignment="1" applyProtection="1">
      <alignment horizontal="right" vertical="center"/>
      <protection hidden="1"/>
    </xf>
    <xf numFmtId="164" fontId="22" fillId="0" borderId="21" xfId="0" applyNumberFormat="1" applyFont="1" applyBorder="1" applyAlignment="1" applyProtection="1">
      <alignment horizontal="right"/>
      <protection hidden="1"/>
    </xf>
    <xf numFmtId="164" fontId="22" fillId="0" borderId="22" xfId="0" applyNumberFormat="1" applyFont="1" applyBorder="1" applyAlignment="1" applyProtection="1">
      <alignment horizontal="right"/>
      <protection hidden="1"/>
    </xf>
    <xf numFmtId="164" fontId="22" fillId="0" borderId="23" xfId="0" applyNumberFormat="1" applyFont="1" applyBorder="1" applyAlignment="1" applyProtection="1">
      <alignment horizontal="right"/>
      <protection hidden="1"/>
    </xf>
    <xf numFmtId="164" fontId="22" fillId="0" borderId="27" xfId="0" applyNumberFormat="1" applyFont="1" applyBorder="1" applyAlignment="1" applyProtection="1">
      <alignment horizontal="right"/>
      <protection hidden="1"/>
    </xf>
    <xf numFmtId="164" fontId="22" fillId="0" borderId="28" xfId="0" applyNumberFormat="1" applyFont="1" applyBorder="1" applyAlignment="1" applyProtection="1">
      <alignment horizontal="right"/>
      <protection hidden="1"/>
    </xf>
    <xf numFmtId="164" fontId="22" fillId="0" borderId="27" xfId="0" applyNumberFormat="1" applyFont="1" applyBorder="1" applyAlignment="1">
      <alignment horizontal="right"/>
    </xf>
    <xf numFmtId="164" fontId="22" fillId="0" borderId="28" xfId="0" applyNumberFormat="1" applyFont="1" applyFill="1" applyBorder="1" applyAlignment="1" applyProtection="1">
      <alignment horizontal="right" vertical="center"/>
      <protection hidden="1"/>
    </xf>
    <xf numFmtId="164" fontId="22" fillId="0" borderId="28" xfId="0" applyNumberFormat="1" applyFont="1" applyBorder="1" applyAlignment="1">
      <alignment horizontal="right"/>
    </xf>
    <xf numFmtId="164" fontId="22" fillId="0" borderId="24" xfId="0" applyNumberFormat="1" applyFont="1" applyBorder="1" applyAlignment="1">
      <alignment horizontal="right"/>
    </xf>
    <xf numFmtId="164" fontId="22" fillId="0" borderId="25" xfId="0" applyNumberFormat="1" applyFont="1" applyBorder="1" applyAlignment="1">
      <alignment horizontal="right"/>
    </xf>
    <xf numFmtId="164" fontId="22" fillId="0" borderId="25" xfId="0" applyNumberFormat="1" applyFont="1" applyFill="1" applyBorder="1" applyAlignment="1" applyProtection="1">
      <alignment horizontal="right" vertical="center"/>
      <protection hidden="1"/>
    </xf>
    <xf numFmtId="164" fontId="22" fillId="0" borderId="26" xfId="0" applyNumberFormat="1" applyFont="1" applyBorder="1" applyAlignment="1">
      <alignment horizontal="right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600075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39025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1000%20Representative%20Average%20Ford_G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Bar"/>
      <sheetName val="2 Bar Graph"/>
      <sheetName val="3 Bar DS"/>
      <sheetName val="3 Bar"/>
      <sheetName val="3 Bar Graph "/>
      <sheetName val="4 Bar"/>
      <sheetName val="4 Bar Graph  "/>
      <sheetName val="5 Bar"/>
      <sheetName val="5 Bar Graph"/>
      <sheetName val="6 Bar"/>
      <sheetName val="6 Bar Graph"/>
      <sheetName val="Summary"/>
      <sheetName val="Viper"/>
      <sheetName val="COBB Summary"/>
      <sheetName val="Cobb EVO"/>
      <sheetName val="Haltech Elite &amp; Link"/>
      <sheetName val="Megasquirt Summary"/>
      <sheetName val="Chrysler OEM Summary"/>
      <sheetName val="Chrysler Return Summary"/>
      <sheetName val="GM Cobalt"/>
      <sheetName val="Holley &amp; BS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13" customWidth="1"/>
    <col min="12" max="16384" width="9.140625" style="13" customWidth="1"/>
  </cols>
  <sheetData>
    <row r="1" ht="15">
      <c r="A1" s="13" t="s">
        <v>5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4" t="s">
        <v>1</v>
      </c>
      <c r="C13" s="15"/>
      <c r="D13" s="15"/>
    </row>
    <row r="14" spans="2:14" ht="14.25">
      <c r="B14" s="12">
        <v>43.5</v>
      </c>
      <c r="C14" s="17" t="s">
        <v>10</v>
      </c>
      <c r="D14" s="15"/>
      <c r="E14" s="16"/>
      <c r="F14" s="61">
        <f>IF(FPX&lt;29,"** FUEL PRESSURE MUST BE BETWEEN 29.0 AND 87.0 PSID **",IF(FPX&gt;87,"** FUEL PRESSURE MUST BE BETWEEN 29.0 AND 87.0 PSID **",""))</f>
      </c>
      <c r="G14" s="61"/>
      <c r="H14" s="61"/>
      <c r="I14" s="61"/>
      <c r="J14" s="61"/>
      <c r="K14" s="61"/>
      <c r="L14" s="16"/>
      <c r="M14" s="15"/>
      <c r="N14" s="15"/>
    </row>
    <row r="15" spans="2:20" ht="14.25"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5"/>
      <c r="T15" s="15"/>
    </row>
    <row r="16" spans="2:20" ht="14.25">
      <c r="B16" s="20" t="s">
        <v>11</v>
      </c>
      <c r="G16" s="34"/>
      <c r="H16" s="19"/>
      <c r="I16" s="24"/>
      <c r="J16" s="24"/>
      <c r="K16" s="24"/>
      <c r="L16" s="33"/>
      <c r="M16" s="19"/>
      <c r="N16" s="24"/>
      <c r="O16" s="24"/>
      <c r="P16" s="24"/>
      <c r="Q16" s="18"/>
      <c r="R16" s="33"/>
      <c r="S16" s="24"/>
      <c r="T16" s="24"/>
    </row>
    <row r="17" spans="1:33" ht="14.25">
      <c r="A17" s="68" t="s">
        <v>8</v>
      </c>
      <c r="B17" s="56">
        <v>8.25</v>
      </c>
      <c r="C17" s="56">
        <v>8.5</v>
      </c>
      <c r="D17" s="56">
        <v>8.75</v>
      </c>
      <c r="E17" s="56">
        <v>9</v>
      </c>
      <c r="F17" s="56">
        <v>9.25</v>
      </c>
      <c r="G17" s="56">
        <v>9.5</v>
      </c>
      <c r="H17" s="56">
        <v>9.75</v>
      </c>
      <c r="I17" s="56">
        <v>10</v>
      </c>
      <c r="J17" s="56">
        <v>10.25</v>
      </c>
      <c r="K17" s="56">
        <v>10.5</v>
      </c>
      <c r="L17" s="56">
        <v>10.75</v>
      </c>
      <c r="M17" s="56">
        <v>11</v>
      </c>
      <c r="N17" s="56">
        <v>11.25</v>
      </c>
      <c r="O17" s="56">
        <v>11.5</v>
      </c>
      <c r="P17" s="56">
        <v>11.75</v>
      </c>
      <c r="Q17" s="56">
        <v>12</v>
      </c>
      <c r="R17" s="56">
        <v>12.25</v>
      </c>
      <c r="S17" s="56">
        <v>12.5</v>
      </c>
      <c r="T17" s="56">
        <v>12.75</v>
      </c>
      <c r="U17" s="56">
        <v>13</v>
      </c>
      <c r="V17" s="56">
        <v>13.25</v>
      </c>
      <c r="W17" s="56">
        <v>13.5</v>
      </c>
      <c r="X17" s="56">
        <v>13.75</v>
      </c>
      <c r="Y17" s="56">
        <v>14</v>
      </c>
      <c r="Z17" s="56">
        <v>14.25</v>
      </c>
      <c r="AA17" s="56">
        <v>14.5</v>
      </c>
      <c r="AB17" s="56">
        <v>14.75</v>
      </c>
      <c r="AC17" s="56">
        <v>15</v>
      </c>
      <c r="AD17" s="56">
        <v>15.25</v>
      </c>
      <c r="AE17" s="56">
        <v>15.5</v>
      </c>
      <c r="AF17" s="56">
        <v>15.75</v>
      </c>
      <c r="AG17" s="56">
        <v>16</v>
      </c>
    </row>
    <row r="18" spans="1:33" ht="14.25">
      <c r="A18" s="68" t="s">
        <v>6</v>
      </c>
      <c r="B18" s="55">
        <f>'Background Math'!B19</f>
        <v>2.4598323245405247</v>
      </c>
      <c r="C18" s="55">
        <f>'Background Math'!C19</f>
        <v>2.3282851348120364</v>
      </c>
      <c r="D18" s="55">
        <f>'Background Math'!D19</f>
        <v>2.203964753640922</v>
      </c>
      <c r="E18" s="55">
        <f>'Background Math'!E19</f>
        <v>2.086871181027183</v>
      </c>
      <c r="F18" s="55">
        <f>'Background Math'!F19</f>
        <v>1.9770044169708196</v>
      </c>
      <c r="G18" s="55">
        <f>'Background Math'!G19</f>
        <v>1.8743644614718313</v>
      </c>
      <c r="H18" s="55">
        <f>'Background Math'!H19</f>
        <v>1.7789513145302183</v>
      </c>
      <c r="I18" s="55">
        <f>'Background Math'!I19</f>
        <v>1.6907649761459804</v>
      </c>
      <c r="J18" s="55">
        <f>'Background Math'!J19</f>
        <v>1.611761404546875</v>
      </c>
      <c r="K18" s="55">
        <f>'Background Math'!K19</f>
        <v>1.542778867544798</v>
      </c>
      <c r="L18" s="55">
        <f>'Background Math'!L19</f>
        <v>1.482140829515958</v>
      </c>
      <c r="M18" s="55">
        <f>'Background Math'!M19</f>
        <v>1.4281707548365619</v>
      </c>
      <c r="N18" s="55">
        <f>'Background Math'!N19</f>
        <v>1.3791921078828184</v>
      </c>
      <c r="O18" s="55">
        <f>'Background Math'!O19</f>
        <v>1.3335283530309359</v>
      </c>
      <c r="P18" s="55">
        <f>'Background Math'!P19</f>
        <v>1.289502954657122</v>
      </c>
      <c r="Q18" s="55">
        <f>'Background Math'!Q19</f>
        <v>1.2454393771375847</v>
      </c>
      <c r="R18" s="55">
        <f>'Background Math'!R19</f>
        <v>1.2028461576689131</v>
      </c>
      <c r="S18" s="55">
        <f>'Background Math'!S19</f>
        <v>1.16396651278659</v>
      </c>
      <c r="T18" s="55">
        <f>'Background Math'!T19</f>
        <v>1.1282259258751641</v>
      </c>
      <c r="U18" s="55">
        <f>'Background Math'!U19</f>
        <v>1.0950498803191842</v>
      </c>
      <c r="V18" s="55">
        <f>'Background Math'!V19</f>
        <v>1.0638638595031997</v>
      </c>
      <c r="W18" s="55">
        <f>'Background Math'!W19</f>
        <v>1.0340933468117597</v>
      </c>
      <c r="X18" s="55">
        <f>'Background Math'!X19</f>
        <v>1.0051638256294122</v>
      </c>
      <c r="Y18" s="55">
        <f>'Background Math'!Y19</f>
        <v>0.9765007793407071</v>
      </c>
      <c r="Z18" s="55">
        <f>'Background Math'!Z19</f>
        <v>0.9483914662533693</v>
      </c>
      <c r="AA18" s="55">
        <f>'Background Math'!AA19</f>
        <v>0.9215061557520922</v>
      </c>
      <c r="AB18" s="55">
        <f>'Background Math'!AB19</f>
        <v>0.8958448478368755</v>
      </c>
      <c r="AC18" s="55">
        <f>'Background Math'!AC19</f>
        <v>0.871407542507719</v>
      </c>
      <c r="AD18" s="55">
        <f>'Background Math'!AD19</f>
        <v>0.8481942397646229</v>
      </c>
      <c r="AE18" s="55">
        <f>'Background Math'!AE19</f>
        <v>0.8262049396075876</v>
      </c>
      <c r="AF18" s="55">
        <f>'Background Math'!AF19</f>
        <v>0.8054396420366126</v>
      </c>
      <c r="AG18" s="55">
        <f>'Background Math'!AG19</f>
        <v>0.7858983470516979</v>
      </c>
    </row>
    <row r="19" spans="2:20" ht="14.2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S19" s="24"/>
      <c r="T19" s="24"/>
    </row>
    <row r="20" spans="2:20" ht="14.25">
      <c r="B20" s="6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34"/>
      <c r="S20" s="24"/>
      <c r="T20" s="24"/>
    </row>
    <row r="21" spans="2:18" ht="14.25">
      <c r="B21" s="63"/>
      <c r="C21" s="63"/>
      <c r="D21" s="63"/>
      <c r="E21" s="63"/>
      <c r="F21" s="63"/>
      <c r="G21" s="64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34"/>
    </row>
    <row r="22" spans="2:18" ht="14.25">
      <c r="B22" s="63"/>
      <c r="C22" s="63"/>
      <c r="D22" s="63"/>
      <c r="E22" s="63"/>
      <c r="F22" s="63"/>
      <c r="G22" s="64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34"/>
    </row>
    <row r="23" spans="2:18" ht="14.2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34"/>
    </row>
    <row r="24" spans="2:20" ht="14.25">
      <c r="B24" s="6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34"/>
      <c r="S24" s="24"/>
      <c r="T24" s="24"/>
    </row>
    <row r="25" spans="1:20" ht="14.25">
      <c r="A25" s="5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24"/>
      <c r="T25" s="24"/>
    </row>
    <row r="26" spans="2:20" ht="14.25">
      <c r="B26" s="58"/>
      <c r="C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66"/>
      <c r="S26" s="24"/>
      <c r="T26" s="24"/>
    </row>
    <row r="27" spans="2:20" ht="14.25">
      <c r="B27" s="33"/>
      <c r="C27" s="33"/>
      <c r="E27" s="34"/>
      <c r="F27" s="34"/>
      <c r="G27" s="24"/>
      <c r="H27" s="19"/>
      <c r="I27" s="24"/>
      <c r="J27" s="24"/>
      <c r="K27" s="24"/>
      <c r="L27" s="33"/>
      <c r="M27" s="19"/>
      <c r="N27" s="24"/>
      <c r="O27" s="24"/>
      <c r="P27" s="24"/>
      <c r="Q27" s="18"/>
      <c r="R27" s="33"/>
      <c r="S27" s="24"/>
      <c r="T27" s="24"/>
    </row>
    <row r="28" spans="2:20" ht="14.25">
      <c r="B28" s="33"/>
      <c r="C28" s="33"/>
      <c r="D28" s="34"/>
      <c r="G28" s="24"/>
      <c r="H28" s="19"/>
      <c r="I28" s="24"/>
      <c r="J28" s="24"/>
      <c r="K28" s="24"/>
      <c r="L28" s="33"/>
      <c r="M28" s="19"/>
      <c r="N28" s="24"/>
      <c r="O28" s="24"/>
      <c r="P28" s="24"/>
      <c r="Q28" s="18"/>
      <c r="R28" s="33"/>
      <c r="S28" s="24"/>
      <c r="T28" s="24"/>
    </row>
    <row r="29" spans="2:20" ht="14.25">
      <c r="B29" s="33"/>
      <c r="C29" s="33"/>
      <c r="D29" s="34"/>
      <c r="G29" s="24"/>
      <c r="H29" s="19"/>
      <c r="I29" s="24"/>
      <c r="J29" s="24"/>
      <c r="K29" s="24"/>
      <c r="L29" s="33"/>
      <c r="M29" s="19"/>
      <c r="N29" s="24"/>
      <c r="O29" s="24"/>
      <c r="P29" s="24"/>
      <c r="Q29" s="18"/>
      <c r="R29" s="33"/>
      <c r="S29" s="24"/>
      <c r="T29" s="24"/>
    </row>
    <row r="30" spans="2:20" ht="14.25">
      <c r="B30" s="34"/>
      <c r="C30" s="35"/>
      <c r="D30" s="32"/>
      <c r="G30" s="24"/>
      <c r="H30" s="19"/>
      <c r="I30" s="24"/>
      <c r="J30" s="24"/>
      <c r="K30" s="24"/>
      <c r="L30" s="33"/>
      <c r="M30" s="19"/>
      <c r="N30" s="24"/>
      <c r="O30" s="24"/>
      <c r="P30" s="24"/>
      <c r="Q30" s="18"/>
      <c r="R30" s="33"/>
      <c r="S30" s="24"/>
      <c r="T30" s="24"/>
    </row>
    <row r="31" spans="1:20" ht="14.25">
      <c r="A31" s="49"/>
      <c r="B31" s="49"/>
      <c r="C31" s="49"/>
      <c r="D31" s="49"/>
      <c r="G31" s="24"/>
      <c r="H31" s="19"/>
      <c r="I31" s="24"/>
      <c r="J31" s="24"/>
      <c r="K31" s="24"/>
      <c r="L31" s="33"/>
      <c r="M31" s="19"/>
      <c r="N31" s="24"/>
      <c r="O31" s="24"/>
      <c r="P31" s="24"/>
      <c r="Q31" s="18"/>
      <c r="R31" s="33"/>
      <c r="S31" s="24"/>
      <c r="T31" s="24"/>
    </row>
    <row r="32" spans="2:20" ht="14.25">
      <c r="B32" s="50"/>
      <c r="C32" s="50"/>
      <c r="D32" s="34"/>
      <c r="G32" s="24"/>
      <c r="H32" s="19"/>
      <c r="I32" s="24"/>
      <c r="J32" s="24"/>
      <c r="K32" s="24"/>
      <c r="L32" s="33"/>
      <c r="M32" s="19"/>
      <c r="N32" s="24"/>
      <c r="O32" s="24"/>
      <c r="P32" s="24"/>
      <c r="Q32" s="24"/>
      <c r="R32" s="24"/>
      <c r="S32" s="24"/>
      <c r="T32" s="24"/>
    </row>
    <row r="33" spans="2:20" ht="14.25">
      <c r="B33" s="33"/>
      <c r="C33" s="33"/>
      <c r="D33" s="34"/>
      <c r="E33" s="24"/>
      <c r="F33" s="24"/>
      <c r="G33" s="24"/>
      <c r="H33" s="24"/>
      <c r="I33" s="24"/>
      <c r="J33" s="24"/>
      <c r="K33" s="24"/>
      <c r="L33" s="33"/>
      <c r="M33" s="19"/>
      <c r="N33" s="24"/>
      <c r="O33" s="24"/>
      <c r="P33" s="24"/>
      <c r="Q33" s="24"/>
      <c r="R33" s="24"/>
      <c r="S33" s="24"/>
      <c r="T33" s="24"/>
    </row>
    <row r="34" spans="2:20" ht="14.25">
      <c r="B34" s="33"/>
      <c r="C34" s="33"/>
      <c r="D34" s="3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2:20" ht="14.25">
      <c r="B35" s="33"/>
      <c r="C35" s="33"/>
      <c r="D35" s="3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2:20" ht="14.25">
      <c r="B36" s="33"/>
      <c r="C36" s="33"/>
      <c r="D36" s="34"/>
      <c r="E36" s="24"/>
      <c r="F36" s="24"/>
      <c r="G36" s="24"/>
      <c r="H36" s="24"/>
      <c r="I36" s="24"/>
      <c r="J36" s="24"/>
      <c r="K36" s="24"/>
      <c r="L36" s="24"/>
      <c r="M36" s="36"/>
      <c r="N36" s="24"/>
      <c r="O36" s="24"/>
      <c r="P36" s="24"/>
      <c r="Q36" s="24"/>
      <c r="R36" s="24"/>
      <c r="S36" s="24"/>
      <c r="T36" s="24"/>
    </row>
    <row r="37" spans="2:20" ht="14.25">
      <c r="B37" s="33"/>
      <c r="C37" s="33"/>
      <c r="D37" s="3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2:20" ht="14.25">
      <c r="B38" s="33"/>
      <c r="C38" s="33"/>
      <c r="D38" s="3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2:4" ht="14.25">
      <c r="B39" s="34"/>
      <c r="C39" s="34"/>
      <c r="D39" s="34"/>
    </row>
  </sheetData>
  <sheetProtection password="C787" sheet="1" objects="1" scenarios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39" customWidth="1"/>
    <col min="2" max="16384" width="9.140625" style="39" customWidth="1"/>
  </cols>
  <sheetData>
    <row r="1" ht="12.75">
      <c r="A1" s="38" t="s">
        <v>5</v>
      </c>
    </row>
    <row r="2" spans="2:8" ht="12.75">
      <c r="B2" s="40">
        <v>42613</v>
      </c>
      <c r="C2" s="41" t="s">
        <v>7</v>
      </c>
      <c r="D2" s="42"/>
      <c r="E2" s="42"/>
      <c r="F2" s="42"/>
      <c r="G2" s="42"/>
      <c r="H2" s="43"/>
    </row>
    <row r="3" spans="3:8" ht="12.75">
      <c r="C3" s="45"/>
      <c r="D3" s="46"/>
      <c r="E3" s="46"/>
      <c r="F3" s="46"/>
      <c r="G3" s="46"/>
      <c r="H3" s="47"/>
    </row>
    <row r="4" spans="3:9" ht="12.75">
      <c r="C4" s="48"/>
      <c r="D4" s="44"/>
      <c r="E4" s="44"/>
      <c r="F4" s="44"/>
      <c r="G4" s="44"/>
      <c r="H4" s="44"/>
      <c r="I4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A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5" width="11.421875" style="1" bestFit="1" customWidth="1"/>
    <col min="6" max="6" width="11.7109375" style="1" bestFit="1" customWidth="1"/>
    <col min="7" max="8" width="11.42187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6"/>
      <c r="C3" s="11"/>
      <c r="D3" s="5"/>
      <c r="E3" s="23" t="s">
        <v>2</v>
      </c>
      <c r="F3" s="21"/>
      <c r="G3" s="22"/>
      <c r="H3" s="22"/>
      <c r="I3" s="23" t="s">
        <v>3</v>
      </c>
      <c r="J3" s="5"/>
      <c r="K3" s="5"/>
      <c r="L3" s="5"/>
      <c r="M3" s="6"/>
      <c r="N3" s="31" t="s">
        <v>9</v>
      </c>
      <c r="O3" s="2" t="s">
        <v>0</v>
      </c>
    </row>
    <row r="4" spans="2:15" ht="12.75">
      <c r="B4" s="6"/>
      <c r="C4" s="6"/>
      <c r="D4" s="5"/>
      <c r="E4" s="10">
        <f>FP</f>
        <v>43.5</v>
      </c>
      <c r="F4" s="5"/>
      <c r="G4" s="5"/>
      <c r="H4" s="5"/>
      <c r="I4" s="10">
        <f>IF(FPX=D6,D6+0.000001,IF(FPX=H6,H6-0.000001,FPX))</f>
        <v>43.5</v>
      </c>
      <c r="J4" s="5"/>
      <c r="K4" s="5"/>
      <c r="L4" s="5"/>
      <c r="M4" s="30" t="e">
        <f>#REF!</f>
        <v>#REF!</v>
      </c>
      <c r="N4" s="25" t="e">
        <f ca="1">ROUND(FORECAST(FP,OFFSET(#REF!,0,MATCH(FP,FPIN,1)-1,1,2),OFFSET(FPIN,0,MATCH(FP,FPIN,1)-1,1,2)),3)</f>
        <v>#REF!</v>
      </c>
      <c r="O4" s="25" t="e">
        <f>IF(FPX&lt;$D$6,"ERROR",IF(FPX&gt;$H$6,"ERROR",N4))</f>
        <v>#REF!</v>
      </c>
    </row>
    <row r="5" spans="2:15" ht="12.75"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30" t="e">
        <f>#REF!</f>
        <v>#REF!</v>
      </c>
      <c r="N5" s="25" t="e">
        <f ca="1">ROUND(FORECAST(FP,OFFSET(#REF!,0,MATCH(FP,FPIN,1)-1,1,2),OFFSET(FPIN,0,MATCH(FP,FPIN,1)-1,1,2)),3)</f>
        <v>#REF!</v>
      </c>
      <c r="O5" s="25" t="e">
        <f>IF(FPX&lt;$D$6,"ERROR",IF(FPX&gt;$H$6,"ERROR",N5))</f>
        <v>#REF!</v>
      </c>
    </row>
    <row r="6" spans="2:21" ht="12.75">
      <c r="B6" s="6"/>
      <c r="C6" s="27" t="s">
        <v>4</v>
      </c>
      <c r="D6" s="29">
        <f>D7*14.5</f>
        <v>29</v>
      </c>
      <c r="E6" s="29">
        <f>E7*14.5</f>
        <v>43.5</v>
      </c>
      <c r="F6" s="29">
        <f>F7*14.5</f>
        <v>58</v>
      </c>
      <c r="G6" s="29">
        <f>G7*14.5</f>
        <v>72.5</v>
      </c>
      <c r="H6" s="29">
        <f>H7*14.5</f>
        <v>87</v>
      </c>
      <c r="I6" s="29"/>
      <c r="J6" s="29"/>
      <c r="K6" s="6"/>
      <c r="L6" s="6"/>
      <c r="M6" s="30" t="e">
        <f>#REF!</f>
        <v>#REF!</v>
      </c>
      <c r="N6" s="25" t="e">
        <f ca="1">ROUND(FORECAST(FP,OFFSET(#REF!,0,MATCH(FP,FPIN,1)-1,1,2),OFFSET(FPIN,0,MATCH(FP,FPIN,1)-1,1,2)),3)</f>
        <v>#REF!</v>
      </c>
      <c r="O6" s="25" t="e">
        <f>IF(FPX&lt;$D$6,"ERROR",IF(FPX&gt;$H$6,"ERROR",N6))</f>
        <v>#REF!</v>
      </c>
      <c r="P6" s="2"/>
      <c r="Q6" s="2"/>
      <c r="R6" s="2"/>
      <c r="S6" s="2"/>
      <c r="T6" s="2"/>
      <c r="U6" s="2"/>
    </row>
    <row r="7" spans="2:21" ht="13.5">
      <c r="B7" s="26"/>
      <c r="C7" s="7"/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8"/>
      <c r="J7" s="8"/>
      <c r="K7" s="5"/>
      <c r="L7" s="7"/>
      <c r="M7" s="30" t="e">
        <f>#REF!</f>
        <v>#REF!</v>
      </c>
      <c r="N7" s="25" t="e">
        <f ca="1">ROUND(FORECAST(FP,OFFSET(#REF!,0,MATCH(FP,FPIN,1)-1,1,2),OFFSET(FPIN,0,MATCH(FP,FPIN,1)-1,1,2)),3)</f>
        <v>#REF!</v>
      </c>
      <c r="O7" s="25" t="e">
        <f>IF(FPX&lt;$D$6,"ERROR",IF(FPX&gt;$H$6,"ERROR",N7))</f>
        <v>#REF!</v>
      </c>
      <c r="P7" s="3"/>
      <c r="U7" s="3"/>
    </row>
    <row r="8" spans="2:21" ht="12.75">
      <c r="B8" s="7"/>
      <c r="M8" s="30">
        <v>16.00001</v>
      </c>
      <c r="N8" s="25" t="e">
        <f ca="1">ROUND(FORECAST(FP,OFFSET(#REF!,0,MATCH(FP,FPIN,1)-1,1,2),OFFSET(FPIN,0,MATCH(FP,FPIN,1)-1,1,2)),3)</f>
        <v>#REF!</v>
      </c>
      <c r="O8" s="25" t="e">
        <f>IF(FPX&lt;$D$6,"ERROR",IF(FPX&gt;$H$6,"ERROR",N8))</f>
        <v>#REF!</v>
      </c>
      <c r="P8" s="3"/>
      <c r="U8" s="4"/>
    </row>
    <row r="9" spans="10:21" ht="12.75">
      <c r="J9" s="2"/>
      <c r="M9" s="31"/>
      <c r="N9" s="37"/>
      <c r="O9" s="9"/>
      <c r="P9" s="3"/>
      <c r="U9" s="4"/>
    </row>
    <row r="10" spans="2:33" ht="12.75">
      <c r="B10" s="51">
        <v>8.25</v>
      </c>
      <c r="C10" s="51">
        <v>8.5</v>
      </c>
      <c r="D10" s="51">
        <v>8.75</v>
      </c>
      <c r="E10" s="51">
        <v>9</v>
      </c>
      <c r="F10" s="51">
        <v>9.25</v>
      </c>
      <c r="G10" s="51">
        <v>9.5</v>
      </c>
      <c r="H10" s="51">
        <v>9.75</v>
      </c>
      <c r="I10" s="51">
        <v>10</v>
      </c>
      <c r="J10" s="51">
        <v>10.25</v>
      </c>
      <c r="K10" s="51">
        <v>10.5</v>
      </c>
      <c r="L10" s="51">
        <v>10.75</v>
      </c>
      <c r="M10" s="51">
        <v>11</v>
      </c>
      <c r="N10" s="51">
        <v>11.25</v>
      </c>
      <c r="O10" s="51">
        <v>11.5</v>
      </c>
      <c r="P10" s="51">
        <v>11.75</v>
      </c>
      <c r="Q10" s="51">
        <v>12</v>
      </c>
      <c r="R10" s="51">
        <v>12.25</v>
      </c>
      <c r="S10" s="51">
        <v>12.5</v>
      </c>
      <c r="T10" s="51">
        <v>12.75</v>
      </c>
      <c r="U10" s="51">
        <v>13</v>
      </c>
      <c r="V10" s="51">
        <v>13.25</v>
      </c>
      <c r="W10" s="51">
        <v>13.5</v>
      </c>
      <c r="X10" s="51">
        <v>13.75</v>
      </c>
      <c r="Y10" s="51">
        <v>14</v>
      </c>
      <c r="Z10" s="51">
        <v>14.25</v>
      </c>
      <c r="AA10" s="51">
        <v>14.5</v>
      </c>
      <c r="AB10" s="51">
        <v>14.75</v>
      </c>
      <c r="AC10" s="51">
        <v>15</v>
      </c>
      <c r="AD10" s="51">
        <v>15.25</v>
      </c>
      <c r="AE10" s="51">
        <v>15.5</v>
      </c>
      <c r="AF10" s="51">
        <v>15.75</v>
      </c>
      <c r="AG10" s="51">
        <v>16</v>
      </c>
    </row>
    <row r="11" spans="1:33" ht="12.75">
      <c r="A11" s="54">
        <f>D6</f>
        <v>29</v>
      </c>
      <c r="B11" s="72">
        <v>2.1204796734967832</v>
      </c>
      <c r="C11" s="73">
        <v>2.0134587486688256</v>
      </c>
      <c r="D11" s="73">
        <v>1.9121824913432195</v>
      </c>
      <c r="E11" s="73">
        <v>1.8166509015199654</v>
      </c>
      <c r="F11" s="73">
        <v>1.7268639791990634</v>
      </c>
      <c r="G11" s="73">
        <v>1.6428217243805139</v>
      </c>
      <c r="H11" s="73">
        <v>1.5645241370643161</v>
      </c>
      <c r="I11" s="73">
        <v>1.4919712172504707</v>
      </c>
      <c r="J11" s="73">
        <v>1.4267455368274389</v>
      </c>
      <c r="K11" s="73">
        <v>1.369525340890276</v>
      </c>
      <c r="L11" s="73">
        <v>1.318954139248872</v>
      </c>
      <c r="M11" s="73">
        <v>1.2736754417131166</v>
      </c>
      <c r="N11" s="73">
        <v>1.2323327580929002</v>
      </c>
      <c r="O11" s="73">
        <v>1.1935695981981123</v>
      </c>
      <c r="P11" s="73">
        <v>1.1560294718386428</v>
      </c>
      <c r="Q11" s="73">
        <v>1.1183558888243823</v>
      </c>
      <c r="R11" s="73">
        <v>1.0818028452668649</v>
      </c>
      <c r="S11" s="73">
        <v>1.0481996634901862</v>
      </c>
      <c r="T11" s="73">
        <v>1.017052842623078</v>
      </c>
      <c r="U11" s="73">
        <v>0.9878688817942725</v>
      </c>
      <c r="V11" s="73">
        <v>0.9601542801325017</v>
      </c>
      <c r="W11" s="73">
        <v>0.9334155367664974</v>
      </c>
      <c r="X11" s="73">
        <v>0.9071591508249912</v>
      </c>
      <c r="Y11" s="73">
        <v>0.8808916214367152</v>
      </c>
      <c r="Z11" s="73">
        <v>0.8548596990373034</v>
      </c>
      <c r="AA11" s="73">
        <v>0.8296391346432356</v>
      </c>
      <c r="AB11" s="73">
        <v>0.8052299282545113</v>
      </c>
      <c r="AC11" s="73">
        <v>0.7816320798711308</v>
      </c>
      <c r="AD11" s="73">
        <v>0.7588455894930939</v>
      </c>
      <c r="AE11" s="73">
        <v>0.7368704571204009</v>
      </c>
      <c r="AF11" s="73">
        <v>0.7157066827530515</v>
      </c>
      <c r="AG11" s="74">
        <v>0.6953542663910458</v>
      </c>
    </row>
    <row r="12" spans="1:33" ht="12.75">
      <c r="A12" s="54">
        <f>E6</f>
        <v>43.5</v>
      </c>
      <c r="B12" s="75">
        <v>2.4598323245405247</v>
      </c>
      <c r="C12" s="69">
        <v>2.328285134812036</v>
      </c>
      <c r="D12" s="69">
        <v>2.203964753640922</v>
      </c>
      <c r="E12" s="69">
        <v>2.086871181027183</v>
      </c>
      <c r="F12" s="69">
        <v>1.97700441697082</v>
      </c>
      <c r="G12" s="69">
        <v>1.8743644614718316</v>
      </c>
      <c r="H12" s="69">
        <v>1.778951314530218</v>
      </c>
      <c r="I12" s="69">
        <v>1.6907649761459804</v>
      </c>
      <c r="J12" s="69">
        <v>1.611761404546875</v>
      </c>
      <c r="K12" s="69">
        <v>1.542778867544798</v>
      </c>
      <c r="L12" s="69">
        <v>1.4821408295159577</v>
      </c>
      <c r="M12" s="69">
        <v>1.428170754836562</v>
      </c>
      <c r="N12" s="69">
        <v>1.3791921078828187</v>
      </c>
      <c r="O12" s="69">
        <v>1.3335283530309359</v>
      </c>
      <c r="P12" s="69">
        <v>1.289502954657122</v>
      </c>
      <c r="Q12" s="69">
        <v>1.2454393771375847</v>
      </c>
      <c r="R12" s="69">
        <v>1.2028461576689131</v>
      </c>
      <c r="S12" s="69">
        <v>1.1639665127865897</v>
      </c>
      <c r="T12" s="69">
        <v>1.128225925875164</v>
      </c>
      <c r="U12" s="69">
        <v>1.0950498803191842</v>
      </c>
      <c r="V12" s="69">
        <v>1.0638638595031997</v>
      </c>
      <c r="W12" s="69">
        <v>1.0340933468117597</v>
      </c>
      <c r="X12" s="69">
        <v>1.0051638256294122</v>
      </c>
      <c r="Y12" s="69">
        <v>0.9765007793407071</v>
      </c>
      <c r="Z12" s="69">
        <v>0.9483914662533693</v>
      </c>
      <c r="AA12" s="69">
        <v>0.9215061557520922</v>
      </c>
      <c r="AB12" s="69">
        <v>0.8958448478368755</v>
      </c>
      <c r="AC12" s="69">
        <v>0.871407542507719</v>
      </c>
      <c r="AD12" s="69">
        <v>0.8481942397646229</v>
      </c>
      <c r="AE12" s="69">
        <v>0.8262049396075876</v>
      </c>
      <c r="AF12" s="69">
        <v>0.8054396420366126</v>
      </c>
      <c r="AG12" s="76">
        <v>0.7858983470516979</v>
      </c>
    </row>
    <row r="13" spans="1:33" ht="12.75">
      <c r="A13" s="54">
        <f>F6</f>
        <v>58</v>
      </c>
      <c r="B13" s="77">
        <v>2.8985642074837217</v>
      </c>
      <c r="C13" s="70">
        <v>2.7189454917801776</v>
      </c>
      <c r="D13" s="70">
        <v>2.550764789073817</v>
      </c>
      <c r="E13" s="70">
        <v>2.3940220993646397</v>
      </c>
      <c r="F13" s="70">
        <v>2.2487174226526463</v>
      </c>
      <c r="G13" s="70">
        <v>2.114850758937836</v>
      </c>
      <c r="H13" s="70">
        <v>1.992422108220209</v>
      </c>
      <c r="I13" s="70">
        <v>1.8814314704997654</v>
      </c>
      <c r="J13" s="70">
        <v>1.7857528929090523</v>
      </c>
      <c r="K13" s="70">
        <v>1.7070466813620184</v>
      </c>
      <c r="L13" s="70">
        <v>1.641992224030766</v>
      </c>
      <c r="M13" s="71">
        <v>1.5872689090873981</v>
      </c>
      <c r="N13" s="71">
        <v>1.5395561247040175</v>
      </c>
      <c r="O13" s="70">
        <v>1.4955332590527257</v>
      </c>
      <c r="P13" s="70">
        <v>1.4518797003056263</v>
      </c>
      <c r="Q13" s="70">
        <v>1.4052748366348213</v>
      </c>
      <c r="R13" s="71">
        <v>1.3577823154932471</v>
      </c>
      <c r="S13" s="71">
        <v>1.3134490446730172</v>
      </c>
      <c r="T13" s="71">
        <v>1.2719293028549985</v>
      </c>
      <c r="U13" s="71">
        <v>1.2328773687200598</v>
      </c>
      <c r="V13" s="71">
        <v>1.1959475209490686</v>
      </c>
      <c r="W13" s="71">
        <v>1.1607940382228925</v>
      </c>
      <c r="X13" s="71">
        <v>1.1270711992224</v>
      </c>
      <c r="Y13" s="71">
        <v>1.0944332826284588</v>
      </c>
      <c r="Z13" s="71">
        <v>1.063053149100635</v>
      </c>
      <c r="AA13" s="71">
        <v>1.0333341401779155</v>
      </c>
      <c r="AB13" s="71">
        <v>1.005276255860301</v>
      </c>
      <c r="AC13" s="71">
        <v>0.9788794961477911</v>
      </c>
      <c r="AD13" s="71">
        <v>0.9541438610403861</v>
      </c>
      <c r="AE13" s="71">
        <v>0.9310693505380857</v>
      </c>
      <c r="AF13" s="71">
        <v>0.9096559646408902</v>
      </c>
      <c r="AG13" s="78">
        <v>0.8899037033487992</v>
      </c>
    </row>
    <row r="14" spans="1:33" ht="12.75">
      <c r="A14" s="54">
        <f>G6</f>
        <v>72.5</v>
      </c>
      <c r="B14" s="77">
        <v>3.2438127979788636</v>
      </c>
      <c r="C14" s="70">
        <v>3.0576285995215704</v>
      </c>
      <c r="D14" s="70">
        <v>2.8819110617640282</v>
      </c>
      <c r="E14" s="70">
        <v>2.7166601847062366</v>
      </c>
      <c r="F14" s="70">
        <v>2.561875968348195</v>
      </c>
      <c r="G14" s="70">
        <v>2.417558412689904</v>
      </c>
      <c r="H14" s="70">
        <v>2.283707517731364</v>
      </c>
      <c r="I14" s="70">
        <v>2.1603232834725743</v>
      </c>
      <c r="J14" s="70">
        <v>2.0502054336944138</v>
      </c>
      <c r="K14" s="70">
        <v>1.9545538500172572</v>
      </c>
      <c r="L14" s="70">
        <v>1.8709687692003536</v>
      </c>
      <c r="M14" s="71">
        <v>1.7970504280029498</v>
      </c>
      <c r="N14" s="71">
        <v>1.7303990631842927</v>
      </c>
      <c r="O14" s="70">
        <v>1.6686149115036297</v>
      </c>
      <c r="P14" s="70">
        <v>1.6092982097202084</v>
      </c>
      <c r="Q14" s="70">
        <v>1.5500491945932757</v>
      </c>
      <c r="R14" s="70">
        <v>1.4929149488822337</v>
      </c>
      <c r="S14" s="70">
        <v>1.4410582825704001</v>
      </c>
      <c r="T14" s="70">
        <v>1.3937530232528959</v>
      </c>
      <c r="U14" s="70">
        <v>1.3502729985248418</v>
      </c>
      <c r="V14" s="70">
        <v>1.3098920359813588</v>
      </c>
      <c r="W14" s="70">
        <v>1.2718839632175685</v>
      </c>
      <c r="X14" s="70">
        <v>1.235522607828591</v>
      </c>
      <c r="Y14" s="70">
        <v>1.200081797409548</v>
      </c>
      <c r="Z14" s="70">
        <v>1.1659246181628784</v>
      </c>
      <c r="AA14" s="70">
        <v>1.1338982712276082</v>
      </c>
      <c r="AB14" s="70">
        <v>1.1040027566037371</v>
      </c>
      <c r="AC14" s="70">
        <v>1.0762380742912656</v>
      </c>
      <c r="AD14" s="70">
        <v>1.050604224290193</v>
      </c>
      <c r="AE14" s="70">
        <v>1.0271012066005194</v>
      </c>
      <c r="AF14" s="70">
        <v>1.0057290212222454</v>
      </c>
      <c r="AG14" s="79">
        <v>0.9864876681553705</v>
      </c>
    </row>
    <row r="15" spans="1:33" ht="12.75">
      <c r="A15" s="54">
        <f>H6</f>
        <v>87</v>
      </c>
      <c r="B15" s="80">
        <v>3.988133273354228</v>
      </c>
      <c r="C15" s="81">
        <v>3.746591845966507</v>
      </c>
      <c r="D15" s="81">
        <v>3.5179569191996</v>
      </c>
      <c r="E15" s="81">
        <v>3.3022284930535064</v>
      </c>
      <c r="F15" s="81">
        <v>3.099406567528226</v>
      </c>
      <c r="G15" s="81">
        <v>2.909491142623759</v>
      </c>
      <c r="H15" s="81">
        <v>2.732482218340105</v>
      </c>
      <c r="I15" s="81">
        <v>2.568379794677265</v>
      </c>
      <c r="J15" s="81">
        <v>2.419718680339395</v>
      </c>
      <c r="K15" s="81">
        <v>2.2875852219139907</v>
      </c>
      <c r="L15" s="81">
        <v>2.169806726226061</v>
      </c>
      <c r="M15" s="82">
        <v>2.0642105001006144</v>
      </c>
      <c r="N15" s="82">
        <v>1.9686238503626585</v>
      </c>
      <c r="O15" s="81">
        <v>1.8808740838372033</v>
      </c>
      <c r="P15" s="81">
        <v>1.798788507349256</v>
      </c>
      <c r="Q15" s="81">
        <v>1.7201944277238261</v>
      </c>
      <c r="R15" s="81">
        <v>1.6482788664451744</v>
      </c>
      <c r="S15" s="81">
        <v>1.5864769214589292</v>
      </c>
      <c r="T15" s="81">
        <v>1.532988014282148</v>
      </c>
      <c r="U15" s="81">
        <v>1.4860115664318887</v>
      </c>
      <c r="V15" s="81">
        <v>1.4437469994252097</v>
      </c>
      <c r="W15" s="81">
        <v>1.4043937347791688</v>
      </c>
      <c r="X15" s="81">
        <v>1.3661511940108237</v>
      </c>
      <c r="Y15" s="81">
        <v>1.3272187986372326</v>
      </c>
      <c r="Z15" s="81">
        <v>1.2884968378998667</v>
      </c>
      <c r="AA15" s="81">
        <v>1.2520859866954912</v>
      </c>
      <c r="AB15" s="81">
        <v>1.2179862450241064</v>
      </c>
      <c r="AC15" s="81">
        <v>1.1861976128857123</v>
      </c>
      <c r="AD15" s="81">
        <v>1.156720090280309</v>
      </c>
      <c r="AE15" s="81">
        <v>1.1295536772078962</v>
      </c>
      <c r="AF15" s="81">
        <v>1.1046983736684741</v>
      </c>
      <c r="AG15" s="83">
        <v>1.082154179662043</v>
      </c>
    </row>
    <row r="16" spans="3:14" ht="12.75">
      <c r="C16" s="67"/>
      <c r="D16" s="53"/>
      <c r="E16" s="53"/>
      <c r="F16" s="53"/>
      <c r="G16" s="53"/>
      <c r="H16" s="53"/>
      <c r="I16" s="2"/>
      <c r="J16" s="2"/>
      <c r="L16" s="52"/>
      <c r="M16" s="25"/>
      <c r="N16" s="25"/>
    </row>
    <row r="17" spans="3:14" ht="12.75">
      <c r="C17" s="67"/>
      <c r="D17" s="53"/>
      <c r="E17" s="53"/>
      <c r="F17" s="53"/>
      <c r="G17" s="53"/>
      <c r="H17" s="53"/>
      <c r="I17" s="2"/>
      <c r="J17" s="2"/>
      <c r="L17" s="52"/>
      <c r="M17" s="25"/>
      <c r="N17" s="25"/>
    </row>
    <row r="18" spans="1:33" ht="12.75">
      <c r="A18" s="1" t="s">
        <v>9</v>
      </c>
      <c r="B18" s="52">
        <f ca="1">FORECAST(FP,OFFSET(B11:B15,MATCH(FP,$A11:$A15,1)-1,0,2),OFFSET($A11:$A15,MATCH(FP,$A11:$A15,1)-1,0,2))</f>
        <v>2.4598323245405247</v>
      </c>
      <c r="C18" s="52">
        <f ca="1">FORECAST(FP,OFFSET(C11:C15,MATCH(FP,$A11:$A15,1)-1,0,2),OFFSET($A11:$A15,MATCH(FP,$A11:$A15,1)-1,0,2))</f>
        <v>2.3282851348120364</v>
      </c>
      <c r="D18" s="52">
        <f ca="1">FORECAST(FP,OFFSET(D11:D15,MATCH(FP,$A11:$A15,1)-1,0,2),OFFSET($A11:$A15,MATCH(FP,$A11:$A15,1)-1,0,2))</f>
        <v>2.203964753640922</v>
      </c>
      <c r="E18" s="52">
        <f ca="1">FORECAST(FP,OFFSET(E11:E15,MATCH(FP,$A11:$A15,1)-1,0,2),OFFSET($A11:$A15,MATCH(FP,$A11:$A15,1)-1,0,2))</f>
        <v>2.086871181027183</v>
      </c>
      <c r="F18" s="52">
        <f ca="1">FORECAST(FP,OFFSET(F11:F15,MATCH(FP,$A11:$A15,1)-1,0,2),OFFSET($A11:$A15,MATCH(FP,$A11:$A15,1)-1,0,2))</f>
        <v>1.9770044169708196</v>
      </c>
      <c r="G18" s="52">
        <f ca="1">FORECAST(FP,OFFSET(G11:G15,MATCH(FP,$A11:$A15,1)-1,0,2),OFFSET($A11:$A15,MATCH(FP,$A11:$A15,1)-1,0,2))</f>
        <v>1.8743644614718313</v>
      </c>
      <c r="H18" s="52">
        <f ca="1">FORECAST(FP,OFFSET(H11:H15,MATCH(FP,$A11:$A15,1)-1,0,2),OFFSET($A11:$A15,MATCH(FP,$A11:$A15,1)-1,0,2))</f>
        <v>1.7789513145302183</v>
      </c>
      <c r="I18" s="52">
        <f ca="1">FORECAST(FP,OFFSET(I11:I15,MATCH(FP,$A11:$A15,1)-1,0,2),OFFSET($A11:$A15,MATCH(FP,$A11:$A15,1)-1,0,2))</f>
        <v>1.6907649761459804</v>
      </c>
      <c r="J18" s="52">
        <f ca="1">FORECAST(FP,OFFSET(J11:J15,MATCH(FP,$A11:$A15,1)-1,0,2),OFFSET($A11:$A15,MATCH(FP,$A11:$A15,1)-1,0,2))</f>
        <v>1.611761404546875</v>
      </c>
      <c r="K18" s="52">
        <f ca="1">FORECAST(FP,OFFSET(K11:K15,MATCH(FP,$A11:$A15,1)-1,0,2),OFFSET($A11:$A15,MATCH(FP,$A11:$A15,1)-1,0,2))</f>
        <v>1.542778867544798</v>
      </c>
      <c r="L18" s="52">
        <f ca="1">FORECAST(FP,OFFSET(L11:L15,MATCH(FP,$A11:$A15,1)-1,0,2),OFFSET($A11:$A15,MATCH(FP,$A11:$A15,1)-1,0,2))</f>
        <v>1.482140829515958</v>
      </c>
      <c r="M18" s="52">
        <f ca="1">FORECAST(FP,OFFSET(M11:M15,MATCH(FP,$A11:$A15,1)-1,0,2),OFFSET($A11:$A15,MATCH(FP,$A11:$A15,1)-1,0,2))</f>
        <v>1.4281707548365619</v>
      </c>
      <c r="N18" s="52">
        <f ca="1">FORECAST(FP,OFFSET(N11:N15,MATCH(FP,$A11:$A15,1)-1,0,2),OFFSET($A11:$A15,MATCH(FP,$A11:$A15,1)-1,0,2))</f>
        <v>1.3791921078828184</v>
      </c>
      <c r="O18" s="52">
        <f ca="1">FORECAST(FP,OFFSET(O11:O15,MATCH(FP,$A11:$A15,1)-1,0,2),OFFSET($A11:$A15,MATCH(FP,$A11:$A15,1)-1,0,2))</f>
        <v>1.3335283530309359</v>
      </c>
      <c r="P18" s="52">
        <f ca="1">FORECAST(FP,OFFSET(P11:P15,MATCH(FP,$A11:$A15,1)-1,0,2),OFFSET($A11:$A15,MATCH(FP,$A11:$A15,1)-1,0,2))</f>
        <v>1.289502954657122</v>
      </c>
      <c r="Q18" s="52">
        <f ca="1">FORECAST(FP,OFFSET(Q11:Q15,MATCH(FP,$A11:$A15,1)-1,0,2),OFFSET($A11:$A15,MATCH(FP,$A11:$A15,1)-1,0,2))</f>
        <v>1.2454393771375847</v>
      </c>
      <c r="R18" s="52">
        <f ca="1">FORECAST(FP,OFFSET(R11:R15,MATCH(FP,$A11:$A15,1)-1,0,2),OFFSET($A11:$A15,MATCH(FP,$A11:$A15,1)-1,0,2))</f>
        <v>1.2028461576689131</v>
      </c>
      <c r="S18" s="52">
        <f ca="1">FORECAST(FP,OFFSET(S11:S15,MATCH(FP,$A11:$A15,1)-1,0,2),OFFSET($A11:$A15,MATCH(FP,$A11:$A15,1)-1,0,2))</f>
        <v>1.16396651278659</v>
      </c>
      <c r="T18" s="52">
        <f ca="1">FORECAST(FP,OFFSET(T11:T15,MATCH(FP,$A11:$A15,1)-1,0,2),OFFSET($A11:$A15,MATCH(FP,$A11:$A15,1)-1,0,2))</f>
        <v>1.1282259258751641</v>
      </c>
      <c r="U18" s="52">
        <f ca="1">FORECAST(FP,OFFSET(U11:U15,MATCH(FP,$A11:$A15,1)-1,0,2),OFFSET($A11:$A15,MATCH(FP,$A11:$A15,1)-1,0,2))</f>
        <v>1.0950498803191842</v>
      </c>
      <c r="V18" s="52">
        <f ca="1">FORECAST(FP,OFFSET(V11:V15,MATCH(FP,$A11:$A15,1)-1,0,2),OFFSET($A11:$A15,MATCH(FP,$A11:$A15,1)-1,0,2))</f>
        <v>1.0638638595031997</v>
      </c>
      <c r="W18" s="52">
        <f ca="1">FORECAST(FP,OFFSET(W11:W15,MATCH(FP,$A11:$A15,1)-1,0,2),OFFSET($A11:$A15,MATCH(FP,$A11:$A15,1)-1,0,2))</f>
        <v>1.0340933468117597</v>
      </c>
      <c r="X18" s="52">
        <f ca="1">FORECAST(FP,OFFSET(X11:X15,MATCH(FP,$A11:$A15,1)-1,0,2),OFFSET($A11:$A15,MATCH(FP,$A11:$A15,1)-1,0,2))</f>
        <v>1.0051638256294122</v>
      </c>
      <c r="Y18" s="52">
        <f ca="1">FORECAST(FP,OFFSET(Y11:Y15,MATCH(FP,$A11:$A15,1)-1,0,2),OFFSET($A11:$A15,MATCH(FP,$A11:$A15,1)-1,0,2))</f>
        <v>0.9765007793407071</v>
      </c>
      <c r="Z18" s="52">
        <f ca="1">FORECAST(FP,OFFSET(Z11:Z15,MATCH(FP,$A11:$A15,1)-1,0,2),OFFSET($A11:$A15,MATCH(FP,$A11:$A15,1)-1,0,2))</f>
        <v>0.9483914662533693</v>
      </c>
      <c r="AA18" s="52">
        <f ca="1">FORECAST(FP,OFFSET(AA11:AA15,MATCH(FP,$A11:$A15,1)-1,0,2),OFFSET($A11:$A15,MATCH(FP,$A11:$A15,1)-1,0,2))</f>
        <v>0.9215061557520922</v>
      </c>
      <c r="AB18" s="52">
        <f ca="1">FORECAST(FP,OFFSET(AB11:AB15,MATCH(FP,$A11:$A15,1)-1,0,2),OFFSET($A11:$A15,MATCH(FP,$A11:$A15,1)-1,0,2))</f>
        <v>0.8958448478368755</v>
      </c>
      <c r="AC18" s="52">
        <f ca="1">FORECAST(FP,OFFSET(AC11:AC15,MATCH(FP,$A11:$A15,1)-1,0,2),OFFSET($A11:$A15,MATCH(FP,$A11:$A15,1)-1,0,2))</f>
        <v>0.871407542507719</v>
      </c>
      <c r="AD18" s="52">
        <f ca="1">FORECAST(FP,OFFSET(AD11:AD15,MATCH(FP,$A11:$A15,1)-1,0,2),OFFSET($A11:$A15,MATCH(FP,$A11:$A15,1)-1,0,2))</f>
        <v>0.8481942397646229</v>
      </c>
      <c r="AE18" s="52">
        <f ca="1">FORECAST(FP,OFFSET(AE11:AE15,MATCH(FP,$A11:$A15,1)-1,0,2),OFFSET($A11:$A15,MATCH(FP,$A11:$A15,1)-1,0,2))</f>
        <v>0.8262049396075876</v>
      </c>
      <c r="AF18" s="52">
        <f ca="1">FORECAST(FP,OFFSET(AF11:AF15,MATCH(FP,$A11:$A15,1)-1,0,2),OFFSET($A11:$A15,MATCH(FP,$A11:$A15,1)-1,0,2))</f>
        <v>0.8054396420366126</v>
      </c>
      <c r="AG18" s="52">
        <f ca="1">FORECAST(FP,OFFSET(AG11:AG15,MATCH(FP,$A11:$A15,1)-1,0,2),OFFSET($A11:$A15,MATCH(FP,$A11:$A15,1)-1,0,2))</f>
        <v>0.7858983470516979</v>
      </c>
    </row>
    <row r="19" spans="1:33" ht="12.75">
      <c r="A19" s="1" t="s">
        <v>0</v>
      </c>
      <c r="B19" s="52">
        <f>IF(FPX&lt;$D$6,"ERROR",IF(FPX&gt;$H$6,"ERROR",B18))</f>
        <v>2.4598323245405247</v>
      </c>
      <c r="C19" s="52">
        <f>IF(FPX&lt;$D$6,"ERROR",IF(FPX&gt;$H$6,"ERROR",C18))</f>
        <v>2.3282851348120364</v>
      </c>
      <c r="D19" s="52">
        <f>IF(FPX&lt;$D$6,"ERROR",IF(FPX&gt;$H$6,"ERROR",D18))</f>
        <v>2.203964753640922</v>
      </c>
      <c r="E19" s="52">
        <f>IF(FPX&lt;$D$6,"ERROR",IF(FPX&gt;$H$6,"ERROR",E18))</f>
        <v>2.086871181027183</v>
      </c>
      <c r="F19" s="52">
        <f>IF(FPX&lt;$D$6,"ERROR",IF(FPX&gt;$H$6,"ERROR",F18))</f>
        <v>1.9770044169708196</v>
      </c>
      <c r="G19" s="52">
        <f>IF(FPX&lt;$D$6,"ERROR",IF(FPX&gt;$H$6,"ERROR",G18))</f>
        <v>1.8743644614718313</v>
      </c>
      <c r="H19" s="52">
        <f>IF(FPX&lt;$D$6,"ERROR",IF(FPX&gt;$H$6,"ERROR",H18))</f>
        <v>1.7789513145302183</v>
      </c>
      <c r="I19" s="52">
        <f>IF(FPX&lt;$D$6,"ERROR",IF(FPX&gt;$H$6,"ERROR",I18))</f>
        <v>1.6907649761459804</v>
      </c>
      <c r="J19" s="52">
        <f>IF(FPX&lt;$D$6,"ERROR",IF(FPX&gt;$H$6,"ERROR",J18))</f>
        <v>1.611761404546875</v>
      </c>
      <c r="K19" s="52">
        <f>IF(FPX&lt;$D$6,"ERROR",IF(FPX&gt;$H$6,"ERROR",K18))</f>
        <v>1.542778867544798</v>
      </c>
      <c r="L19" s="52">
        <f>IF(FPX&lt;$D$6,"ERROR",IF(FPX&gt;$H$6,"ERROR",L18))</f>
        <v>1.482140829515958</v>
      </c>
      <c r="M19" s="52">
        <f>IF(FPX&lt;$D$6,"ERROR",IF(FPX&gt;$H$6,"ERROR",M18))</f>
        <v>1.4281707548365619</v>
      </c>
      <c r="N19" s="52">
        <f>IF(FPX&lt;$D$6,"ERROR",IF(FPX&gt;$H$6,"ERROR",N18))</f>
        <v>1.3791921078828184</v>
      </c>
      <c r="O19" s="52">
        <f>IF(FPX&lt;$D$6,"ERROR",IF(FPX&gt;$H$6,"ERROR",O18))</f>
        <v>1.3335283530309359</v>
      </c>
      <c r="P19" s="52">
        <f>IF(FPX&lt;$D$6,"ERROR",IF(FPX&gt;$H$6,"ERROR",P18))</f>
        <v>1.289502954657122</v>
      </c>
      <c r="Q19" s="52">
        <f>IF(FPX&lt;$D$6,"ERROR",IF(FPX&gt;$H$6,"ERROR",Q18))</f>
        <v>1.2454393771375847</v>
      </c>
      <c r="R19" s="52">
        <f>IF(FPX&lt;$D$6,"ERROR",IF(FPX&gt;$H$6,"ERROR",R18))</f>
        <v>1.2028461576689131</v>
      </c>
      <c r="S19" s="52">
        <f>IF(FPX&lt;$D$6,"ERROR",IF(FPX&gt;$H$6,"ERROR",S18))</f>
        <v>1.16396651278659</v>
      </c>
      <c r="T19" s="52">
        <f>IF(FPX&lt;$D$6,"ERROR",IF(FPX&gt;$H$6,"ERROR",T18))</f>
        <v>1.1282259258751641</v>
      </c>
      <c r="U19" s="52">
        <f>IF(FPX&lt;$D$6,"ERROR",IF(FPX&gt;$H$6,"ERROR",U18))</f>
        <v>1.0950498803191842</v>
      </c>
      <c r="V19" s="52">
        <f>IF(FPX&lt;$D$6,"ERROR",IF(FPX&gt;$H$6,"ERROR",V18))</f>
        <v>1.0638638595031997</v>
      </c>
      <c r="W19" s="52">
        <f>IF(FPX&lt;$D$6,"ERROR",IF(FPX&gt;$H$6,"ERROR",W18))</f>
        <v>1.0340933468117597</v>
      </c>
      <c r="X19" s="52">
        <f>IF(FPX&lt;$D$6,"ERROR",IF(FPX&gt;$H$6,"ERROR",X18))</f>
        <v>1.0051638256294122</v>
      </c>
      <c r="Y19" s="52">
        <f>IF(FPX&lt;$D$6,"ERROR",IF(FPX&gt;$H$6,"ERROR",Y18))</f>
        <v>0.9765007793407071</v>
      </c>
      <c r="Z19" s="52">
        <f>IF(FPX&lt;$D$6,"ERROR",IF(FPX&gt;$H$6,"ERROR",Z18))</f>
        <v>0.9483914662533693</v>
      </c>
      <c r="AA19" s="52">
        <f>IF(FPX&lt;$D$6,"ERROR",IF(FPX&gt;$H$6,"ERROR",AA18))</f>
        <v>0.9215061557520922</v>
      </c>
      <c r="AB19" s="52">
        <f>IF(FPX&lt;$D$6,"ERROR",IF(FPX&gt;$H$6,"ERROR",AB18))</f>
        <v>0.8958448478368755</v>
      </c>
      <c r="AC19" s="52">
        <f>IF(FPX&lt;$D$6,"ERROR",IF(FPX&gt;$H$6,"ERROR",AC18))</f>
        <v>0.871407542507719</v>
      </c>
      <c r="AD19" s="52">
        <f>IF(FPX&lt;$D$6,"ERROR",IF(FPX&gt;$H$6,"ERROR",AD18))</f>
        <v>0.8481942397646229</v>
      </c>
      <c r="AE19" s="52">
        <f>IF(FPX&lt;$D$6,"ERROR",IF(FPX&gt;$H$6,"ERROR",AE18))</f>
        <v>0.8262049396075876</v>
      </c>
      <c r="AF19" s="52">
        <f>IF(FPX&lt;$D$6,"ERROR",IF(FPX&gt;$H$6,"ERROR",AF18))</f>
        <v>0.8054396420366126</v>
      </c>
      <c r="AG19" s="52">
        <f>IF(FPX&lt;$D$6,"ERROR",IF(FPX&gt;$H$6,"ERROR",AG18))</f>
        <v>0.7858983470516979</v>
      </c>
    </row>
    <row r="20" spans="3:14" ht="12.75">
      <c r="C20" s="67"/>
      <c r="D20" s="53"/>
      <c r="E20" s="53"/>
      <c r="F20" s="53"/>
      <c r="G20" s="53"/>
      <c r="H20" s="53"/>
      <c r="I20" s="2"/>
      <c r="J20" s="2"/>
      <c r="L20" s="52"/>
      <c r="M20" s="25"/>
      <c r="N20" s="25"/>
    </row>
    <row r="21" spans="3:14" ht="12.75">
      <c r="C21" s="67"/>
      <c r="D21" s="53"/>
      <c r="E21" s="53"/>
      <c r="F21" s="53"/>
      <c r="G21" s="53"/>
      <c r="H21" s="53"/>
      <c r="I21" s="2"/>
      <c r="J21" s="2"/>
      <c r="L21" s="52"/>
      <c r="M21" s="25"/>
      <c r="N21" s="25"/>
    </row>
    <row r="22" spans="3:14" ht="12.75">
      <c r="C22" s="2"/>
      <c r="D22" s="2"/>
      <c r="E22" s="2"/>
      <c r="F22" s="2"/>
      <c r="G22" s="2"/>
      <c r="H22" s="2"/>
      <c r="I22" s="2"/>
      <c r="J22" s="2"/>
      <c r="L22" s="52"/>
      <c r="M22" s="25"/>
      <c r="N22" s="25"/>
    </row>
    <row r="23" spans="3:10" ht="12.75">
      <c r="C23" s="2"/>
      <c r="D23" s="2"/>
      <c r="E23" s="2"/>
      <c r="F23" s="2"/>
      <c r="G23" s="2"/>
      <c r="H23" s="2"/>
      <c r="I23" s="2"/>
      <c r="J23" s="2"/>
    </row>
    <row r="24" spans="3:10" ht="12.75">
      <c r="C24" s="2"/>
      <c r="D24" s="2"/>
      <c r="E24" s="2"/>
      <c r="F24" s="2"/>
      <c r="G24" s="2"/>
      <c r="H24" s="2"/>
      <c r="I24" s="2"/>
      <c r="J24" s="2"/>
    </row>
    <row r="25" spans="3:10" ht="12.75">
      <c r="C25" s="2"/>
      <c r="D25" s="53"/>
      <c r="E25" s="53"/>
      <c r="F25" s="53"/>
      <c r="G25" s="53"/>
      <c r="H25" s="53"/>
      <c r="I25" s="2"/>
      <c r="J25" s="2"/>
    </row>
    <row r="29" ht="12.75">
      <c r="C29" s="31"/>
    </row>
    <row r="30" ht="12.75">
      <c r="C30" s="37"/>
    </row>
  </sheetData>
  <sheetProtection password="C78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2016-08-31T20:40:52Z</dcterms:modified>
  <cp:category/>
  <cp:version/>
  <cp:contentType/>
  <cp:contentStatus/>
</cp:coreProperties>
</file>